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kakimoto\Documents\002 耐震診断評価委員会\ガイドライン改定\最新版ガイドライン\"/>
    </mc:Choice>
  </mc:AlternateContent>
  <xr:revisionPtr revIDLastSave="0" documentId="10_ncr:8100000_{86B71012-85FC-41D5-8EE0-B0BBF7C9AF54}" xr6:coauthVersionLast="32" xr6:coauthVersionMax="32" xr10:uidLastSave="{00000000-0000-0000-0000-000000000000}"/>
  <bookViews>
    <workbookView xWindow="0" yWindow="0" windowWidth="28800" windowHeight="12285" xr2:uid="{00000000-000D-0000-FFFF-FFFF00000000}"/>
  </bookViews>
  <sheets>
    <sheet name="目次" sheetId="10" r:id="rId1"/>
    <sheet name="P1" sheetId="2" r:id="rId2"/>
    <sheet name="P2" sheetId="3" r:id="rId3"/>
    <sheet name="P3" sheetId="4" r:id="rId4"/>
    <sheet name="P4" sheetId="5" r:id="rId5"/>
    <sheet name="P5" sheetId="6" r:id="rId6"/>
    <sheet name="P6" sheetId="7" r:id="rId7"/>
    <sheet name="P7" sheetId="8" r:id="rId8"/>
    <sheet name="経年指標" sheetId="11" r:id="rId9"/>
    <sheet name="形状指標" sheetId="9" r:id="rId10"/>
    <sheet name="フローチャート" sheetId="14" r:id="rId11"/>
    <sheet name="現行基準確認" sheetId="13" r:id="rId12"/>
  </sheets>
  <definedNames>
    <definedName name="_xlnm.Print_Area" localSheetId="1">'P1'!$A$1:$Q$42</definedName>
    <definedName name="_xlnm.Print_Area" localSheetId="2">'P2'!$A$1:$Q$39</definedName>
    <definedName name="_xlnm.Print_Area" localSheetId="3">'P3'!$A$1:$Q$39</definedName>
    <definedName name="_xlnm.Print_Area" localSheetId="4">'P4'!$A$1:$Q$38</definedName>
    <definedName name="_xlnm.Print_Area" localSheetId="5">'P5'!$A$1:$Q$38</definedName>
    <definedName name="_xlnm.Print_Area" localSheetId="6">'P6'!$A$1:$Q$43</definedName>
    <definedName name="_xlnm.Print_Area" localSheetId="7">'P7'!$A$1:$M$44</definedName>
    <definedName name="_xlnm.Print_Area" localSheetId="10">フローチャート!$A$1:$AJ$31</definedName>
    <definedName name="_xlnm.Print_Area" localSheetId="9">形状指標!$B$2:$R$55</definedName>
    <definedName name="_xlnm.Print_Area" localSheetId="8">経年指標!$B$2:$AW$28</definedName>
    <definedName name="_xlnm.Print_Area" localSheetId="11">現行基準確認!$A$1:$N$33</definedName>
    <definedName name="_xlnm.Print_Area" localSheetId="0">目次!$A$1:$Q$42</definedName>
  </definedNames>
  <calcPr calcId="162913"/>
</workbook>
</file>

<file path=xl/calcChain.xml><?xml version="1.0" encoding="utf-8"?>
<calcChain xmlns="http://schemas.openxmlformats.org/spreadsheetml/2006/main">
  <c r="AV42" i="11" l="1"/>
  <c r="AU42" i="11"/>
  <c r="AT42" i="11"/>
  <c r="AS42" i="11"/>
  <c r="AR42" i="11"/>
  <c r="AQ42" i="11"/>
  <c r="AO42" i="11"/>
  <c r="AN42" i="11"/>
  <c r="AM42" i="11"/>
  <c r="AL42" i="11"/>
  <c r="AK42" i="11"/>
  <c r="AJ42" i="11"/>
  <c r="AH42" i="11"/>
  <c r="AG42" i="11"/>
  <c r="AF42" i="11"/>
  <c r="AE42" i="11"/>
  <c r="AD42" i="11"/>
  <c r="AC42" i="11"/>
  <c r="AA42" i="11"/>
  <c r="Z42" i="11"/>
  <c r="Y42" i="11"/>
  <c r="X42" i="11"/>
  <c r="W42" i="11"/>
  <c r="V42" i="11"/>
  <c r="T42" i="11"/>
  <c r="S42" i="11"/>
  <c r="R42" i="11"/>
  <c r="Q42" i="11"/>
  <c r="P42" i="11"/>
  <c r="O42" i="11"/>
  <c r="M42" i="11"/>
  <c r="L42" i="11"/>
  <c r="K42" i="11"/>
  <c r="J42" i="11"/>
  <c r="I42" i="11"/>
  <c r="H42" i="11"/>
  <c r="AV41" i="11"/>
  <c r="AU41" i="11"/>
  <c r="AT41" i="11"/>
  <c r="AS41" i="11"/>
  <c r="AR41" i="11"/>
  <c r="AQ41" i="11"/>
  <c r="AO41" i="11"/>
  <c r="AN41" i="11"/>
  <c r="AM41" i="11"/>
  <c r="AL41" i="11"/>
  <c r="AK41" i="11"/>
  <c r="AJ41" i="11"/>
  <c r="AH41" i="11"/>
  <c r="AG41" i="11"/>
  <c r="AF41" i="11"/>
  <c r="AE41" i="11"/>
  <c r="AD41" i="11"/>
  <c r="AC41" i="11"/>
  <c r="AA41" i="11"/>
  <c r="Z41" i="11"/>
  <c r="Y41" i="11"/>
  <c r="X41" i="11"/>
  <c r="W41" i="11"/>
  <c r="V41" i="11"/>
  <c r="T41" i="11"/>
  <c r="S41" i="11"/>
  <c r="R41" i="11"/>
  <c r="Q41" i="11"/>
  <c r="P41" i="11"/>
  <c r="O41" i="11"/>
  <c r="M41" i="11"/>
  <c r="L41" i="11"/>
  <c r="K41" i="11"/>
  <c r="J41" i="11"/>
  <c r="I41" i="11"/>
  <c r="H41" i="11"/>
  <c r="AV40" i="11"/>
  <c r="AU40" i="11"/>
  <c r="AT40" i="11"/>
  <c r="AS40" i="11"/>
  <c r="AR40" i="11"/>
  <c r="AQ40" i="11"/>
  <c r="AO40" i="11"/>
  <c r="AN40" i="11"/>
  <c r="AM40" i="11"/>
  <c r="AL40" i="11"/>
  <c r="AK40" i="11"/>
  <c r="AJ40" i="11"/>
  <c r="AH40" i="11"/>
  <c r="AG40" i="11"/>
  <c r="AF40" i="11"/>
  <c r="AE40" i="11"/>
  <c r="AD40" i="11"/>
  <c r="AC40" i="11"/>
  <c r="AA40" i="11"/>
  <c r="Z40" i="11"/>
  <c r="Y40" i="11"/>
  <c r="X40" i="11"/>
  <c r="W40" i="11"/>
  <c r="V40" i="11"/>
  <c r="T40" i="11"/>
  <c r="S40" i="11"/>
  <c r="R40" i="11"/>
  <c r="Q40" i="11"/>
  <c r="P40" i="11"/>
  <c r="O40" i="11"/>
  <c r="M40" i="11"/>
  <c r="L40" i="11"/>
  <c r="K40" i="11"/>
  <c r="J40" i="11"/>
  <c r="I40" i="11"/>
  <c r="H40" i="11"/>
  <c r="AV39" i="11"/>
  <c r="AU39" i="11"/>
  <c r="AT39" i="11"/>
  <c r="AS39" i="11"/>
  <c r="AR39" i="11"/>
  <c r="AQ39" i="11"/>
  <c r="AO39" i="11"/>
  <c r="AN39" i="11"/>
  <c r="AM39" i="11"/>
  <c r="AL39" i="11"/>
  <c r="AK39" i="11"/>
  <c r="AJ39" i="11"/>
  <c r="AH39" i="11"/>
  <c r="AG39" i="11"/>
  <c r="AF39" i="11"/>
  <c r="AE39" i="11"/>
  <c r="AD39" i="11"/>
  <c r="AC39" i="11"/>
  <c r="AA39" i="11"/>
  <c r="Z39" i="11"/>
  <c r="Y39" i="11"/>
  <c r="X39" i="11"/>
  <c r="W39" i="11"/>
  <c r="V39" i="11"/>
  <c r="T39" i="11"/>
  <c r="S39" i="11"/>
  <c r="R39" i="11"/>
  <c r="Q39" i="11"/>
  <c r="P39" i="11"/>
  <c r="O39" i="11"/>
  <c r="M39" i="11"/>
  <c r="L39" i="11"/>
  <c r="K39" i="11"/>
  <c r="J39" i="11"/>
  <c r="I39" i="11"/>
  <c r="H39" i="11"/>
  <c r="AV38" i="11"/>
  <c r="AU38" i="11"/>
  <c r="AT38" i="11"/>
  <c r="AS38" i="11"/>
  <c r="AR38" i="11"/>
  <c r="AQ38" i="11"/>
  <c r="AO38" i="11"/>
  <c r="AN38" i="11"/>
  <c r="AM38" i="11"/>
  <c r="AL38" i="11"/>
  <c r="AK38" i="11"/>
  <c r="AJ38" i="11"/>
  <c r="AH38" i="11"/>
  <c r="AG38" i="11"/>
  <c r="AF38" i="11"/>
  <c r="AE38" i="11"/>
  <c r="AD38" i="11"/>
  <c r="AC38" i="11"/>
  <c r="AA38" i="11"/>
  <c r="Z38" i="11"/>
  <c r="Y38" i="11"/>
  <c r="X38" i="11"/>
  <c r="W38" i="11"/>
  <c r="V38" i="11"/>
  <c r="T38" i="11"/>
  <c r="S38" i="11"/>
  <c r="R38" i="11"/>
  <c r="Q38" i="11"/>
  <c r="P38" i="11"/>
  <c r="O38" i="11"/>
  <c r="M38" i="11"/>
  <c r="L38" i="11"/>
  <c r="K38" i="11"/>
  <c r="J38" i="11"/>
  <c r="I38" i="11"/>
  <c r="H38" i="11"/>
  <c r="AV37" i="11"/>
  <c r="AU37" i="11"/>
  <c r="AT37" i="11"/>
  <c r="AS37" i="11"/>
  <c r="AR37" i="11"/>
  <c r="AQ37" i="11"/>
  <c r="AO37" i="11"/>
  <c r="AN37" i="11"/>
  <c r="AM37" i="11"/>
  <c r="AL37" i="11"/>
  <c r="AK37" i="11"/>
  <c r="AJ37" i="11"/>
  <c r="AH37" i="11"/>
  <c r="AG37" i="11"/>
  <c r="AF37" i="11"/>
  <c r="AE37" i="11"/>
  <c r="AD37" i="11"/>
  <c r="AC37" i="11"/>
  <c r="AA37" i="11"/>
  <c r="Z37" i="11"/>
  <c r="Y37" i="11"/>
  <c r="X37" i="11"/>
  <c r="W37" i="11"/>
  <c r="V37" i="11"/>
  <c r="T37" i="11"/>
  <c r="S37" i="11"/>
  <c r="R37" i="11"/>
  <c r="Q37" i="11"/>
  <c r="P37" i="11"/>
  <c r="O37" i="11"/>
  <c r="M37" i="11"/>
  <c r="L37" i="11"/>
  <c r="K37" i="11"/>
  <c r="J37" i="11"/>
  <c r="I37" i="11"/>
  <c r="H37" i="11"/>
  <c r="AV36" i="11"/>
  <c r="AU36" i="11"/>
  <c r="AT36" i="11"/>
  <c r="AS36" i="11"/>
  <c r="AR36" i="11"/>
  <c r="AQ36" i="11"/>
  <c r="AO36" i="11"/>
  <c r="AN36" i="11"/>
  <c r="AM36" i="11"/>
  <c r="AL36" i="11"/>
  <c r="AK36" i="11"/>
  <c r="AJ36" i="11"/>
  <c r="AH36" i="11"/>
  <c r="AG36" i="11"/>
  <c r="AF36" i="11"/>
  <c r="AE36" i="11"/>
  <c r="AD36" i="11"/>
  <c r="AC36" i="11"/>
  <c r="AA36" i="11"/>
  <c r="Z36" i="11"/>
  <c r="Y36" i="11"/>
  <c r="X36" i="11"/>
  <c r="W36" i="11"/>
  <c r="V36" i="11"/>
  <c r="T36" i="11"/>
  <c r="S36" i="11"/>
  <c r="R36" i="11"/>
  <c r="Q36" i="11"/>
  <c r="P36" i="11"/>
  <c r="O36" i="11"/>
  <c r="M36" i="11"/>
  <c r="L36" i="11"/>
  <c r="K36" i="11"/>
  <c r="J36" i="11"/>
  <c r="I36" i="11"/>
  <c r="H36" i="11"/>
  <c r="AV35" i="11"/>
  <c r="AU35" i="11"/>
  <c r="AT35" i="11"/>
  <c r="AS35" i="11"/>
  <c r="AR35" i="11"/>
  <c r="AQ35" i="11"/>
  <c r="AO35" i="11"/>
  <c r="AN35" i="11"/>
  <c r="AM35" i="11"/>
  <c r="AL35" i="11"/>
  <c r="AK35" i="11"/>
  <c r="AJ35" i="11"/>
  <c r="AH35" i="11"/>
  <c r="AG35" i="11"/>
  <c r="AF35" i="11"/>
  <c r="AE35" i="11"/>
  <c r="AD35" i="11"/>
  <c r="AC35" i="11"/>
  <c r="AA35" i="11"/>
  <c r="Z35" i="11"/>
  <c r="Y35" i="11"/>
  <c r="X35" i="11"/>
  <c r="W35" i="11"/>
  <c r="V35" i="11"/>
  <c r="T35" i="11"/>
  <c r="S35" i="11"/>
  <c r="R35" i="11"/>
  <c r="Q35" i="11"/>
  <c r="P35" i="11"/>
  <c r="O35" i="11"/>
  <c r="M35" i="11"/>
  <c r="L35" i="11"/>
  <c r="K35" i="11"/>
  <c r="J35" i="11"/>
  <c r="I35" i="11"/>
  <c r="H35" i="11"/>
  <c r="AV34" i="11"/>
  <c r="AU34" i="11"/>
  <c r="AT34" i="11"/>
  <c r="AS34" i="11"/>
  <c r="AR34" i="11"/>
  <c r="AQ34" i="11"/>
  <c r="AO34" i="11"/>
  <c r="AN34" i="11"/>
  <c r="AM34" i="11"/>
  <c r="AL34" i="11"/>
  <c r="AK34" i="11"/>
  <c r="AJ34" i="11"/>
  <c r="AH34" i="11"/>
  <c r="AG34" i="11"/>
  <c r="AF34" i="11"/>
  <c r="AE34" i="11"/>
  <c r="AD34" i="11"/>
  <c r="AC34" i="11"/>
  <c r="AA34" i="11"/>
  <c r="Z34" i="11"/>
  <c r="Y34" i="11"/>
  <c r="X34" i="11"/>
  <c r="W34" i="11"/>
  <c r="V34" i="11"/>
  <c r="T34" i="11"/>
  <c r="S34" i="11"/>
  <c r="R34" i="11"/>
  <c r="Q34" i="11"/>
  <c r="P34" i="11"/>
  <c r="O34" i="11"/>
  <c r="M34" i="11"/>
  <c r="L34" i="11"/>
  <c r="K34" i="11"/>
  <c r="J34" i="11"/>
  <c r="I34" i="11"/>
  <c r="H34" i="11"/>
  <c r="AV33" i="11"/>
  <c r="AU33" i="11"/>
  <c r="AT33" i="11"/>
  <c r="AS33" i="11"/>
  <c r="AR33" i="11"/>
  <c r="AQ33" i="11"/>
  <c r="AO33" i="11"/>
  <c r="AN33" i="11"/>
  <c r="AM33" i="11"/>
  <c r="AL33" i="11"/>
  <c r="AK33" i="11"/>
  <c r="AJ33" i="11"/>
  <c r="AH33" i="11"/>
  <c r="AG33" i="11"/>
  <c r="AF33" i="11"/>
  <c r="AE33" i="11"/>
  <c r="AD33" i="11"/>
  <c r="AC33" i="11"/>
  <c r="AA33" i="11"/>
  <c r="Z33" i="11"/>
  <c r="Y33" i="11"/>
  <c r="X33" i="11"/>
  <c r="W33" i="11"/>
  <c r="V33" i="11"/>
  <c r="T33" i="11"/>
  <c r="S33" i="11"/>
  <c r="R33" i="11"/>
  <c r="Q33" i="11"/>
  <c r="P33" i="11"/>
  <c r="O33" i="11"/>
  <c r="M33" i="11"/>
  <c r="L33" i="11"/>
  <c r="K33" i="11"/>
  <c r="J33" i="11"/>
  <c r="I33" i="11"/>
  <c r="H33" i="11"/>
  <c r="AV32" i="11"/>
  <c r="AU32" i="11"/>
  <c r="AT32" i="11"/>
  <c r="AS32" i="11"/>
  <c r="AR32" i="11"/>
  <c r="AQ32" i="11"/>
  <c r="AO32" i="11"/>
  <c r="AN32" i="11"/>
  <c r="AM32" i="11"/>
  <c r="AL32" i="11"/>
  <c r="AK32" i="11"/>
  <c r="AJ32" i="11"/>
  <c r="AH32" i="11"/>
  <c r="AG32" i="11"/>
  <c r="AF32" i="11"/>
  <c r="AE32" i="11"/>
  <c r="AD32" i="11"/>
  <c r="AC22" i="11" s="1"/>
  <c r="AD24" i="11" s="1"/>
  <c r="AD25" i="11" s="1"/>
  <c r="AD44" i="11" s="1"/>
  <c r="O27" i="11" s="1"/>
  <c r="AC32" i="11"/>
  <c r="AA32" i="11"/>
  <c r="Z32" i="11"/>
  <c r="Y32" i="11"/>
  <c r="X32" i="11"/>
  <c r="W32" i="11"/>
  <c r="V32" i="11"/>
  <c r="T32" i="11"/>
  <c r="S32" i="11"/>
  <c r="R32" i="11"/>
  <c r="Q32" i="11"/>
  <c r="P32" i="11"/>
  <c r="O22" i="11" s="1"/>
  <c r="O32" i="11"/>
  <c r="M32" i="11"/>
  <c r="L32" i="11"/>
  <c r="K32" i="11"/>
  <c r="J32" i="11"/>
  <c r="I32" i="11"/>
  <c r="H32" i="11"/>
  <c r="AV31" i="11"/>
  <c r="AU31" i="11"/>
  <c r="AT31" i="11"/>
  <c r="AS31" i="11"/>
  <c r="AR31" i="11"/>
  <c r="AQ31" i="11"/>
  <c r="AO31" i="11"/>
  <c r="AN31" i="11"/>
  <c r="AM31" i="11"/>
  <c r="AL31" i="11"/>
  <c r="AK31" i="11"/>
  <c r="AJ31" i="11"/>
  <c r="AH31" i="11"/>
  <c r="AG31" i="11"/>
  <c r="AF31" i="11"/>
  <c r="AE31" i="11"/>
  <c r="AF22" i="11"/>
  <c r="AI24" i="11" s="1"/>
  <c r="AI25" i="11" s="1"/>
  <c r="AI44" i="11" s="1"/>
  <c r="U27" i="11" s="1"/>
  <c r="AD31" i="11"/>
  <c r="AC31" i="11"/>
  <c r="AA31" i="11"/>
  <c r="Z31" i="11"/>
  <c r="Y31" i="11"/>
  <c r="X31" i="11"/>
  <c r="W31" i="11"/>
  <c r="V22" i="11"/>
  <c r="V31" i="11"/>
  <c r="U22" i="11"/>
  <c r="T31" i="11"/>
  <c r="S31" i="11"/>
  <c r="R31" i="11"/>
  <c r="Q31" i="11"/>
  <c r="P31" i="11"/>
  <c r="O31" i="11"/>
  <c r="N22" i="11" s="1"/>
  <c r="G24" i="11" s="1"/>
  <c r="G25" i="11" s="1"/>
  <c r="G44" i="11" s="1"/>
  <c r="M31" i="11"/>
  <c r="L31" i="11"/>
  <c r="K31" i="11"/>
  <c r="J31" i="11"/>
  <c r="K22" i="11" s="1"/>
  <c r="N24" i="11" s="1"/>
  <c r="N25" i="11" s="1"/>
  <c r="N44" i="11" s="1"/>
  <c r="S27" i="11" s="1"/>
  <c r="I31" i="11"/>
  <c r="H31" i="11"/>
  <c r="AL27" i="11"/>
  <c r="AJ27" i="11"/>
  <c r="AI27" i="11"/>
  <c r="AG27" i="11"/>
  <c r="AE27" i="11"/>
  <c r="AC27" i="11"/>
  <c r="AB27" i="11"/>
  <c r="Z27" i="11"/>
  <c r="X27" i="11"/>
  <c r="V27" i="11"/>
  <c r="Q27" i="11"/>
  <c r="L27" i="11"/>
  <c r="AR25" i="11"/>
  <c r="AR44" i="11"/>
  <c r="AP25" i="11"/>
  <c r="AP44" i="11"/>
  <c r="AK25" i="11"/>
  <c r="AK44" i="11"/>
  <c r="W25" i="11"/>
  <c r="W44" i="11"/>
  <c r="U25" i="11"/>
  <c r="U44" i="11"/>
  <c r="P25" i="11"/>
  <c r="P44" i="11"/>
  <c r="AR24" i="11"/>
  <c r="AP24" i="11"/>
  <c r="AK24" i="11"/>
  <c r="W24" i="11"/>
  <c r="U24" i="11"/>
  <c r="P24" i="11"/>
  <c r="AT23" i="11"/>
  <c r="AM23" i="11"/>
  <c r="AF23" i="11"/>
  <c r="Y23" i="11"/>
  <c r="R23" i="11"/>
  <c r="K23" i="11"/>
  <c r="AT22" i="11"/>
  <c r="AQ22" i="11"/>
  <c r="AP22" i="11"/>
  <c r="AM22" i="11"/>
  <c r="AJ22" i="11"/>
  <c r="AI22" i="11"/>
  <c r="AB22" i="11"/>
  <c r="AB24" i="11" s="1"/>
  <c r="AB25" i="11" s="1"/>
  <c r="AB44" i="11" s="1"/>
  <c r="J27" i="11" s="1"/>
  <c r="Y22" i="11"/>
  <c r="R22" i="11"/>
  <c r="H22" i="11"/>
  <c r="I24" i="11" s="1"/>
  <c r="I25" i="11" s="1"/>
  <c r="I44" i="11" s="1"/>
  <c r="N27" i="11" s="1"/>
  <c r="G22" i="11"/>
  <c r="S9" i="11"/>
  <c r="Z9" i="11" s="1"/>
  <c r="AG9" i="11" s="1"/>
  <c r="AN9" i="11" s="1"/>
  <c r="AU9" i="11" s="1"/>
  <c r="R9" i="11"/>
  <c r="Y9" i="11"/>
  <c r="AF9" i="11" s="1"/>
  <c r="AM9" i="11" s="1"/>
  <c r="AT9" i="11" s="1"/>
  <c r="O9" i="11"/>
  <c r="V9" i="11" s="1"/>
  <c r="AC9" i="11" s="1"/>
  <c r="AJ9" i="11" s="1"/>
  <c r="AQ9" i="11" s="1"/>
  <c r="M9" i="11"/>
  <c r="T9" i="11"/>
  <c r="AA9" i="11" s="1"/>
  <c r="AH9" i="11" s="1"/>
  <c r="AO9" i="11" s="1"/>
  <c r="AV9" i="11" s="1"/>
  <c r="J9" i="11"/>
  <c r="Q9" i="11"/>
  <c r="X9" i="11" s="1"/>
  <c r="AE9" i="11" s="1"/>
  <c r="AL9" i="11" s="1"/>
  <c r="AS9" i="11" s="1"/>
  <c r="I9" i="11"/>
  <c r="P9" i="11"/>
  <c r="W9" i="11" s="1"/>
  <c r="AD9" i="11" s="1"/>
  <c r="AK9" i="11" s="1"/>
  <c r="AR9" i="11" s="1"/>
  <c r="Q40" i="9"/>
  <c r="O40" i="9"/>
  <c r="Q38" i="9"/>
  <c r="K38" i="9"/>
  <c r="J38" i="9"/>
  <c r="G38" i="9"/>
  <c r="B38" i="9"/>
  <c r="Q37" i="9"/>
  <c r="K37" i="9"/>
  <c r="W37" i="9"/>
  <c r="R37" i="9" s="1"/>
  <c r="J37" i="9"/>
  <c r="G37" i="9"/>
  <c r="Q36" i="9"/>
  <c r="K36" i="9"/>
  <c r="W36" i="9" s="1"/>
  <c r="R36" i="9" s="1"/>
  <c r="J36" i="9"/>
  <c r="G36" i="9"/>
  <c r="R35" i="9"/>
  <c r="Q35" i="9"/>
  <c r="K35" i="9"/>
  <c r="W35" i="9" s="1"/>
  <c r="J35" i="9"/>
  <c r="G35" i="9"/>
  <c r="F35" i="9"/>
  <c r="E35" i="9"/>
  <c r="D35" i="9"/>
  <c r="Q34" i="9"/>
  <c r="K34" i="9"/>
  <c r="W34" i="9" s="1"/>
  <c r="R34" i="9" s="1"/>
  <c r="J34" i="9"/>
  <c r="G34" i="9"/>
  <c r="Q33" i="9"/>
  <c r="K33" i="9"/>
  <c r="W33" i="9" s="1"/>
  <c r="R33" i="9" s="1"/>
  <c r="J33" i="9"/>
  <c r="G33" i="9"/>
  <c r="Q32" i="9"/>
  <c r="K32" i="9"/>
  <c r="J32" i="9"/>
  <c r="G32" i="9"/>
  <c r="R31" i="9"/>
  <c r="Q31" i="9"/>
  <c r="K31" i="9"/>
  <c r="W31" i="9" s="1"/>
  <c r="J31" i="9"/>
  <c r="G31" i="9"/>
  <c r="F31" i="9"/>
  <c r="D31" i="9"/>
  <c r="B31" i="9"/>
  <c r="W30" i="9"/>
  <c r="R30" i="9" s="1"/>
  <c r="Q30" i="9"/>
  <c r="K30" i="9"/>
  <c r="J30" i="9"/>
  <c r="G30" i="9"/>
  <c r="B30" i="9"/>
  <c r="Q29" i="9"/>
  <c r="K29" i="9"/>
  <c r="W29" i="9" s="1"/>
  <c r="R29" i="9" s="1"/>
  <c r="J29" i="9"/>
  <c r="G29" i="9"/>
  <c r="Q28" i="9"/>
  <c r="K28" i="9"/>
  <c r="W28" i="9" s="1"/>
  <c r="R28" i="9" s="1"/>
  <c r="J28" i="9"/>
  <c r="G28" i="9"/>
  <c r="R27" i="9"/>
  <c r="Q27" i="9"/>
  <c r="K27" i="9"/>
  <c r="W27" i="9" s="1"/>
  <c r="J27" i="9"/>
  <c r="G27" i="9"/>
  <c r="F27" i="9"/>
  <c r="E27" i="9"/>
  <c r="D27" i="9"/>
  <c r="Q26" i="9"/>
  <c r="K26" i="9"/>
  <c r="W26" i="9" s="1"/>
  <c r="R26" i="9" s="1"/>
  <c r="J26" i="9"/>
  <c r="G26" i="9"/>
  <c r="E26" i="9"/>
  <c r="Q25" i="9"/>
  <c r="K25" i="9"/>
  <c r="W25" i="9" s="1"/>
  <c r="R25" i="9" s="1"/>
  <c r="J25" i="9"/>
  <c r="G25" i="9"/>
  <c r="Q24" i="9"/>
  <c r="K24" i="9"/>
  <c r="W24" i="9" s="1"/>
  <c r="R24" i="9" s="1"/>
  <c r="J24" i="9"/>
  <c r="G24" i="9"/>
  <c r="R23" i="9"/>
  <c r="O41" i="9"/>
  <c r="Q23" i="9"/>
  <c r="K23" i="9"/>
  <c r="W23" i="9"/>
  <c r="J23" i="9"/>
  <c r="G23" i="9"/>
  <c r="F23" i="9"/>
  <c r="D23" i="9"/>
  <c r="B23" i="9"/>
  <c r="Y22" i="9"/>
  <c r="X22" i="9"/>
  <c r="W22" i="9"/>
  <c r="V22" i="9"/>
  <c r="U22" i="9"/>
  <c r="T22" i="9"/>
  <c r="Y21" i="9"/>
  <c r="X21" i="9"/>
  <c r="W21" i="9"/>
  <c r="V21" i="9"/>
  <c r="U21" i="9"/>
  <c r="T21" i="9"/>
  <c r="Y20" i="9"/>
  <c r="X20" i="9"/>
  <c r="W20" i="9"/>
  <c r="V20" i="9"/>
  <c r="U20" i="9"/>
  <c r="T20" i="9"/>
  <c r="Y19" i="9"/>
  <c r="X19" i="9"/>
  <c r="R19" i="9" s="1"/>
  <c r="W19" i="9"/>
  <c r="V19" i="9"/>
  <c r="U19" i="9"/>
  <c r="T19" i="9"/>
  <c r="Y18" i="9"/>
  <c r="X18" i="9"/>
  <c r="W18" i="9"/>
  <c r="V18" i="9"/>
  <c r="U18" i="9"/>
  <c r="T18" i="9"/>
  <c r="Y17" i="9"/>
  <c r="X17" i="9"/>
  <c r="R17" i="9" s="1"/>
  <c r="W17" i="9"/>
  <c r="V17" i="9"/>
  <c r="U17" i="9"/>
  <c r="T17" i="9"/>
  <c r="Y16" i="9"/>
  <c r="X16" i="9"/>
  <c r="W16" i="9"/>
  <c r="R16" i="9" s="1"/>
  <c r="V16" i="9"/>
  <c r="U16" i="9"/>
  <c r="T16" i="9"/>
  <c r="Y14" i="9"/>
  <c r="X14" i="9"/>
  <c r="W14" i="9"/>
  <c r="R14" i="9" s="1"/>
  <c r="V14" i="9"/>
  <c r="U14" i="9"/>
  <c r="T14" i="9"/>
  <c r="Y13" i="9"/>
  <c r="X13" i="9"/>
  <c r="R13" i="9" s="1"/>
  <c r="W13" i="9"/>
  <c r="V13" i="9"/>
  <c r="U13" i="9"/>
  <c r="T13" i="9"/>
  <c r="V12" i="9"/>
  <c r="U12" i="9"/>
  <c r="T12" i="9"/>
  <c r="Y11" i="9"/>
  <c r="R11" i="9" s="1"/>
  <c r="X11" i="9"/>
  <c r="W11" i="9"/>
  <c r="V11" i="9"/>
  <c r="U11" i="9"/>
  <c r="T11" i="9"/>
  <c r="Y10" i="9"/>
  <c r="X10" i="9"/>
  <c r="R10" i="9" s="1"/>
  <c r="W10" i="9"/>
  <c r="V10" i="9"/>
  <c r="U10" i="9"/>
  <c r="T10" i="9"/>
  <c r="Y9" i="9"/>
  <c r="X9" i="9"/>
  <c r="W9" i="9"/>
  <c r="R9" i="9" s="1"/>
  <c r="V9" i="9"/>
  <c r="U9" i="9"/>
  <c r="T9" i="9"/>
  <c r="Y8" i="9"/>
  <c r="X8" i="9"/>
  <c r="W8" i="9"/>
  <c r="V8" i="9"/>
  <c r="U8" i="9"/>
  <c r="T8" i="9"/>
  <c r="R22" i="9"/>
  <c r="R8" i="9"/>
  <c r="R21" i="9"/>
  <c r="R18" i="9"/>
  <c r="W32" i="9"/>
  <c r="R32" i="9" s="1"/>
  <c r="R20" i="9"/>
  <c r="W38" i="9"/>
  <c r="R38" i="9" s="1"/>
  <c r="R41" i="9"/>
  <c r="Q41" i="9"/>
  <c r="P41" i="9"/>
  <c r="Q42" i="9" l="1"/>
  <c r="P42" i="9"/>
  <c r="O42" i="9"/>
  <c r="R42" i="9"/>
  <c r="Q43" i="9"/>
  <c r="O43" i="9"/>
  <c r="R43" i="9"/>
  <c r="P43" i="9"/>
  <c r="AN27" i="11"/>
  <c r="AR27" i="11" s="1"/>
  <c r="H27" i="11"/>
  <c r="Q44" i="9"/>
  <c r="R44" i="9"/>
  <c r="P44" i="9"/>
  <c r="O44" i="9"/>
</calcChain>
</file>

<file path=xl/sharedStrings.xml><?xml version="1.0" encoding="utf-8"?>
<sst xmlns="http://schemas.openxmlformats.org/spreadsheetml/2006/main" count="822" uniqueCount="524">
  <si>
    <t>発注者</t>
  </si>
  <si>
    <t>※下記の項目などを記述する。</t>
  </si>
  <si>
    <t>・建築物の軸線</t>
  </si>
  <si>
    <t>・建物形状の特徴</t>
  </si>
  <si>
    <t>・床面積の内訳</t>
  </si>
  <si>
    <t>・隣接建物</t>
  </si>
  <si>
    <t>・エキスパンションジョイント</t>
  </si>
  <si>
    <t>・その他重要事項</t>
  </si>
  <si>
    <t>建物形状</t>
  </si>
  <si>
    <t>平面形</t>
  </si>
  <si>
    <t>立面形</t>
  </si>
  <si>
    <t>建物面積</t>
  </si>
  <si>
    <t>建築面積</t>
  </si>
  <si>
    <t>延べ面積</t>
  </si>
  <si>
    <t>建物高さ</t>
  </si>
  <si>
    <t>軒高さ</t>
  </si>
  <si>
    <t>Ｘ方向</t>
  </si>
  <si>
    <t>Ｙ方向</t>
  </si>
  <si>
    <t>（診断）</t>
  </si>
  <si>
    <t>スパン数</t>
  </si>
  <si>
    <t>スパン</t>
  </si>
  <si>
    <t>スパン長</t>
  </si>
  <si>
    <t>持出し部材</t>
  </si>
  <si>
    <t>層重量</t>
  </si>
  <si>
    <t>kN</t>
  </si>
  <si>
    <t>単位重量</t>
  </si>
  <si>
    <t>kN/㎡</t>
  </si>
  <si>
    <t>基礎地盤</t>
  </si>
  <si>
    <t>基礎形式</t>
  </si>
  <si>
    <t>長期支持力</t>
  </si>
  <si>
    <t>支持層</t>
  </si>
  <si>
    <t>支持深さ</t>
  </si>
  <si>
    <t>地盤種別</t>
  </si>
  <si>
    <t>敷地状況</t>
  </si>
  <si>
    <t>・地盤</t>
  </si>
  <si>
    <t>既存コンクリート</t>
  </si>
  <si>
    <t>既存鉄筋</t>
  </si>
  <si>
    <t>壁筋</t>
  </si>
  <si>
    <t>スラブ筋</t>
  </si>
  <si>
    <t>既存鉄骨</t>
  </si>
  <si>
    <t>柱</t>
  </si>
  <si>
    <t>梁</t>
  </si>
  <si>
    <t>ボルト</t>
  </si>
  <si>
    <t>・鋼材の降伏点強度の根拠</t>
  </si>
  <si>
    <t>・左記項目の内、重要な項目</t>
  </si>
  <si>
    <t>・ＣＡＤ化した図面の発注者の承認</t>
  </si>
  <si>
    <t>・外力分布</t>
  </si>
  <si>
    <t>※診断基準は、採用した主たる基準を記述し、準拠した基準も列記する。</t>
  </si>
  <si>
    <t>耐震診断次数</t>
  </si>
  <si>
    <t>※発注者と協議を記述する。</t>
  </si>
  <si>
    <t>耐震診断諸数値</t>
  </si>
  <si>
    <t>耐震診断判定指標</t>
  </si>
  <si>
    <t>耐震診断結果</t>
  </si>
  <si>
    <t>考察</t>
  </si>
  <si>
    <t>階</t>
  </si>
  <si>
    <t>Ｉs値</t>
  </si>
  <si>
    <t>q値</t>
  </si>
  <si>
    <t>判定</t>
  </si>
  <si>
    <t>特記事項</t>
  </si>
  <si>
    <t>Ｉs</t>
  </si>
  <si>
    <t>q</t>
  </si>
  <si>
    <t>Fes</t>
  </si>
  <si>
    <t>Ai</t>
  </si>
  <si>
    <t>→正加力</t>
  </si>
  <si>
    <t>←負加力</t>
  </si>
  <si>
    <t>　特記事項</t>
    <rPh sb="1" eb="3">
      <t>トッキ</t>
    </rPh>
    <rPh sb="3" eb="5">
      <t>ジコウ</t>
    </rPh>
    <phoneticPr fontId="2"/>
  </si>
  <si>
    <t>1階</t>
  </si>
  <si>
    <t>建築物概要＊耐震診断</t>
    <rPh sb="0" eb="3">
      <t>ケンチクブツ</t>
    </rPh>
    <rPh sb="3" eb="5">
      <t>ガイヨウ</t>
    </rPh>
    <rPh sb="6" eb="8">
      <t>タイシン</t>
    </rPh>
    <phoneticPr fontId="2"/>
  </si>
  <si>
    <t>耐震診断</t>
    <rPh sb="0" eb="2">
      <t>タイシン</t>
    </rPh>
    <phoneticPr fontId="2"/>
  </si>
  <si>
    <t>階</t>
    <rPh sb="0" eb="1">
      <t>カイ</t>
    </rPh>
    <phoneticPr fontId="2"/>
  </si>
  <si>
    <t>地上</t>
  </si>
  <si>
    <t>地下</t>
  </si>
  <si>
    <t>塔屋</t>
  </si>
  <si>
    <t>※列幅により印刷時に語尾が切れるので注意してください。</t>
    <rPh sb="1" eb="3">
      <t>レツハバ</t>
    </rPh>
    <rPh sb="6" eb="8">
      <t>インサツ</t>
    </rPh>
    <rPh sb="8" eb="9">
      <t>ジ</t>
    </rPh>
    <rPh sb="10" eb="12">
      <t>ゴビ</t>
    </rPh>
    <rPh sb="13" eb="14">
      <t>キ</t>
    </rPh>
    <rPh sb="18" eb="20">
      <t>チュウイ</t>
    </rPh>
    <phoneticPr fontId="2"/>
  </si>
  <si>
    <t>　材料の特徴</t>
    <rPh sb="1" eb="3">
      <t>ザイリョウ</t>
    </rPh>
    <phoneticPr fontId="2"/>
  </si>
  <si>
    <t>　特記事項</t>
    <rPh sb="3" eb="5">
      <t>ジコウ</t>
    </rPh>
    <phoneticPr fontId="2"/>
  </si>
  <si>
    <t>　使用プログラム</t>
    <rPh sb="1" eb="3">
      <t>シヨウ</t>
    </rPh>
    <phoneticPr fontId="2"/>
  </si>
  <si>
    <t>・鉄骨造の場合は仕上</t>
    <rPh sb="1" eb="3">
      <t>テッコツ</t>
    </rPh>
    <rPh sb="3" eb="4">
      <t>ゾウ</t>
    </rPh>
    <rPh sb="5" eb="7">
      <t>バアイ</t>
    </rPh>
    <rPh sb="8" eb="10">
      <t>シア</t>
    </rPh>
    <phoneticPr fontId="2"/>
  </si>
  <si>
    <t>※各ページ内で行の高さを調整してください。</t>
    <rPh sb="5" eb="6">
      <t>ナイ</t>
    </rPh>
    <rPh sb="9" eb="10">
      <t>タカ</t>
    </rPh>
    <rPh sb="12" eb="14">
      <t>チョウセイ</t>
    </rPh>
    <phoneticPr fontId="2"/>
  </si>
  <si>
    <t>　※決定した方向などを記述する。</t>
  </si>
  <si>
    <t>・持出し梁</t>
  </si>
  <si>
    <t>・詳細な調査の必要性</t>
  </si>
  <si>
    <t>・改修の必要性</t>
  </si>
  <si>
    <t>・補修の必要性</t>
  </si>
  <si>
    <t>　診断者</t>
    <phoneticPr fontId="2"/>
  </si>
  <si>
    <r>
      <t>ＯＯＯ</t>
    </r>
    <r>
      <rPr>
        <u val="doubleAccounting"/>
        <sz val="10"/>
        <color indexed="8"/>
        <rFont val="ＭＳ 明朝"/>
        <family val="1"/>
        <charset val="128"/>
      </rPr>
      <t xml:space="preserve"> </t>
    </r>
    <phoneticPr fontId="2"/>
  </si>
  <si>
    <t>※報告書は発注者の承認を得ていることなどを記述する。</t>
    <phoneticPr fontId="2"/>
  </si>
  <si>
    <t>　診断者住所</t>
    <phoneticPr fontId="2"/>
  </si>
  <si>
    <t>　診断年</t>
    <phoneticPr fontId="2"/>
  </si>
  <si>
    <r>
      <t>平成00年00月</t>
    </r>
    <r>
      <rPr>
        <u val="doubleAccounting"/>
        <sz val="10"/>
        <color indexed="8"/>
        <rFont val="ＭＳ 明朝"/>
        <family val="1"/>
        <charset val="128"/>
      </rPr>
      <t xml:space="preserve"> </t>
    </r>
    <phoneticPr fontId="2"/>
  </si>
  <si>
    <t>　診断評価番号</t>
    <phoneticPr fontId="2"/>
  </si>
  <si>
    <r>
      <t>HAO　34-00-0000</t>
    </r>
    <r>
      <rPr>
        <u val="doubleAccounting"/>
        <sz val="10"/>
        <color indexed="8"/>
        <rFont val="ＭＳ 明朝"/>
        <family val="1"/>
        <charset val="128"/>
      </rPr>
      <t xml:space="preserve"> </t>
    </r>
    <phoneticPr fontId="2"/>
  </si>
  <si>
    <r>
      <t>　診断建物</t>
    </r>
    <r>
      <rPr>
        <sz val="10"/>
        <color indexed="8"/>
        <rFont val="ＭＳ 明朝"/>
        <family val="1"/>
        <charset val="128"/>
      </rPr>
      <t>名称</t>
    </r>
    <phoneticPr fontId="2"/>
  </si>
  <si>
    <r>
      <t>　診断建物</t>
    </r>
    <r>
      <rPr>
        <sz val="10"/>
        <color indexed="8"/>
        <rFont val="ＭＳ 明朝"/>
        <family val="1"/>
        <charset val="128"/>
      </rPr>
      <t>所在地</t>
    </r>
    <phoneticPr fontId="2"/>
  </si>
  <si>
    <t>　診断建物設計者</t>
    <phoneticPr fontId="2"/>
  </si>
  <si>
    <t>　診断建物施工者</t>
    <phoneticPr fontId="2"/>
  </si>
  <si>
    <t>　診断建物規模</t>
    <phoneticPr fontId="2"/>
  </si>
  <si>
    <t>　建築物の特徴</t>
    <phoneticPr fontId="2"/>
  </si>
  <si>
    <t>　診断建物竣工年</t>
    <phoneticPr fontId="2"/>
  </si>
  <si>
    <t>・増築の有無</t>
    <phoneticPr fontId="2"/>
  </si>
  <si>
    <t>　主要用途</t>
    <phoneticPr fontId="2"/>
  </si>
  <si>
    <t>㎡</t>
    <phoneticPr fontId="2"/>
  </si>
  <si>
    <t>ｍ</t>
    <phoneticPr fontId="2"/>
  </si>
  <si>
    <t>　隣接建物</t>
    <phoneticPr fontId="2"/>
  </si>
  <si>
    <t>構造概要＊耐震診断</t>
    <phoneticPr fontId="2"/>
  </si>
  <si>
    <t>　構造の特徴</t>
    <phoneticPr fontId="2"/>
  </si>
  <si>
    <t>ｍ(代表スパン)</t>
  </si>
  <si>
    <t>　その他</t>
    <phoneticPr fontId="2"/>
  </si>
  <si>
    <t>使用材料・強度＊耐震診断</t>
    <phoneticPr fontId="2"/>
  </si>
  <si>
    <t>設計基準強度</t>
    <phoneticPr fontId="2"/>
  </si>
  <si>
    <t>推定強度</t>
    <phoneticPr fontId="2"/>
  </si>
  <si>
    <t>診断強度</t>
    <phoneticPr fontId="2"/>
  </si>
  <si>
    <t>材質</t>
    <phoneticPr fontId="2"/>
  </si>
  <si>
    <t>降伏点強度</t>
    <phoneticPr fontId="2"/>
  </si>
  <si>
    <t>　1-2　耐震診断概要</t>
    <phoneticPr fontId="2"/>
  </si>
  <si>
    <t>現地調査＊耐震診断</t>
    <phoneticPr fontId="2"/>
  </si>
  <si>
    <t>　設計図書の有無</t>
    <phoneticPr fontId="2"/>
  </si>
  <si>
    <t>　被災履歴</t>
    <phoneticPr fontId="2"/>
  </si>
  <si>
    <t>　図書の照合</t>
    <phoneticPr fontId="2"/>
  </si>
  <si>
    <t>　ひび割れ劣化</t>
    <phoneticPr fontId="2"/>
  </si>
  <si>
    <t>　不同沈下</t>
    <phoneticPr fontId="2"/>
  </si>
  <si>
    <t>　部材寸法</t>
    <phoneticPr fontId="2"/>
  </si>
  <si>
    <t>　基礎状況</t>
    <phoneticPr fontId="2"/>
  </si>
  <si>
    <t>　鉄骨部</t>
    <phoneticPr fontId="2"/>
  </si>
  <si>
    <r>
      <t>　</t>
    </r>
    <r>
      <rPr>
        <sz val="9"/>
        <color indexed="8"/>
        <rFont val="ＭＳ 明朝"/>
        <family val="1"/>
        <charset val="128"/>
      </rPr>
      <t>コンクリートブロック</t>
    </r>
    <phoneticPr fontId="2"/>
  </si>
  <si>
    <t>　非構造部材</t>
    <phoneticPr fontId="2"/>
  </si>
  <si>
    <t>モデル化および計算手法＊耐震診断</t>
    <phoneticPr fontId="2"/>
  </si>
  <si>
    <t>　節点振り分け</t>
    <phoneticPr fontId="2"/>
  </si>
  <si>
    <t>　仮想仕事法</t>
    <phoneticPr fontId="2"/>
  </si>
  <si>
    <t>　荷重増分法</t>
    <phoneticPr fontId="2"/>
  </si>
  <si>
    <t>　解析用外力分布</t>
    <phoneticPr fontId="2"/>
  </si>
  <si>
    <t>　剛床・ゾーニング</t>
    <phoneticPr fontId="2"/>
  </si>
  <si>
    <t>・使用プログラム、バージョン</t>
    <phoneticPr fontId="2"/>
  </si>
  <si>
    <t>　部材内法寸法位置</t>
    <phoneticPr fontId="2"/>
  </si>
  <si>
    <t>　1-3　耐震診断結果</t>
    <phoneticPr fontId="2"/>
  </si>
  <si>
    <t>耐震診断基準</t>
    <phoneticPr fontId="2"/>
  </si>
  <si>
    <r>
      <t>地域係数：Ｚ＝</t>
    </r>
    <r>
      <rPr>
        <sz val="10"/>
        <color indexed="8"/>
        <rFont val="ＭＳ 明朝"/>
        <family val="1"/>
        <charset val="128"/>
      </rPr>
      <t>0.0</t>
    </r>
  </si>
  <si>
    <r>
      <t>用途係数：Ｕ＝</t>
    </r>
    <r>
      <rPr>
        <sz val="10"/>
        <color indexed="8"/>
        <rFont val="ＭＳ 明朝"/>
        <family val="1"/>
        <charset val="128"/>
      </rPr>
      <t>0.0</t>
    </r>
  </si>
  <si>
    <r>
      <t>地盤指標：Ｇ＝</t>
    </r>
    <r>
      <rPr>
        <sz val="10"/>
        <color indexed="8"/>
        <rFont val="ＭＳ 明朝"/>
        <family val="1"/>
        <charset val="128"/>
      </rPr>
      <t>0.0</t>
    </r>
  </si>
  <si>
    <t>振動特性係数：Ｒｔ＝</t>
    <phoneticPr fontId="2"/>
  </si>
  <si>
    <r>
      <t>経年指標：Ｔ＝</t>
    </r>
    <r>
      <rPr>
        <sz val="10"/>
        <color indexed="8"/>
        <rFont val="ＭＳ 明朝"/>
        <family val="1"/>
        <charset val="128"/>
      </rPr>
      <t>0.00</t>
    </r>
  </si>
  <si>
    <r>
      <t>形状係数Ｓ</t>
    </r>
    <r>
      <rPr>
        <vertAlign val="subscript"/>
        <sz val="10"/>
        <color indexed="8"/>
        <rFont val="ＭＳ 明朝"/>
        <family val="1"/>
        <charset val="128"/>
      </rPr>
      <t>Ｄ</t>
    </r>
    <r>
      <rPr>
        <sz val="10"/>
        <color indexed="8"/>
        <rFont val="ＭＳ 明朝"/>
        <family val="1"/>
        <charset val="128"/>
      </rPr>
      <t>は</t>
    </r>
    <r>
      <rPr>
        <u val="double"/>
        <sz val="10"/>
        <color indexed="8"/>
        <rFont val="ＭＳ 明朝"/>
        <family val="1"/>
        <charset val="128"/>
      </rPr>
      <t>ＯＯＯ</t>
    </r>
    <phoneticPr fontId="2"/>
  </si>
  <si>
    <r>
      <t>外力分布補正係数は</t>
    </r>
    <r>
      <rPr>
        <u val="double"/>
        <sz val="10"/>
        <color indexed="8"/>
        <rFont val="ＭＳ 明朝"/>
        <family val="1"/>
        <charset val="128"/>
      </rPr>
      <t>ＯＯＯ</t>
    </r>
    <phoneticPr fontId="2"/>
  </si>
  <si>
    <r>
      <t>Ｉso＝</t>
    </r>
    <r>
      <rPr>
        <sz val="10"/>
        <color indexed="10"/>
        <rFont val="ＭＳ 明朝"/>
        <family val="1"/>
        <charset val="128"/>
      </rPr>
      <t/>
    </r>
    <phoneticPr fontId="2"/>
  </si>
  <si>
    <r>
      <t>1</t>
    </r>
    <r>
      <rPr>
        <sz val="10"/>
        <color indexed="8"/>
        <rFont val="ＭＳ 明朝"/>
        <family val="1"/>
        <charset val="128"/>
      </rPr>
      <t>階</t>
    </r>
    <phoneticPr fontId="2"/>
  </si>
  <si>
    <t>耐震診断結果内訳　　　　　　　　　</t>
    <phoneticPr fontId="2"/>
  </si>
  <si>
    <t>　※その他重要事項</t>
    <phoneticPr fontId="2"/>
  </si>
  <si>
    <t>　§１　建築物及び耐震診断結果概要</t>
    <phoneticPr fontId="2"/>
  </si>
  <si>
    <t>　1-1　建築物概要及び構造概要</t>
    <phoneticPr fontId="2"/>
  </si>
  <si>
    <t>※各項目の内容により、必要に応じて、各項目内で行を増やしてください。</t>
    <phoneticPr fontId="2"/>
  </si>
  <si>
    <t>・コンクリート強度、中性化の内訳</t>
    <rPh sb="10" eb="13">
      <t>チュウセイカ</t>
    </rPh>
    <phoneticPr fontId="2"/>
  </si>
  <si>
    <t>・調査方法、箇所について発注者と協議</t>
    <rPh sb="6" eb="8">
      <t>カショ</t>
    </rPh>
    <phoneticPr fontId="2"/>
  </si>
  <si>
    <r>
      <t>※</t>
    </r>
    <r>
      <rPr>
        <u val="double"/>
        <sz val="11"/>
        <color indexed="8"/>
        <rFont val="ＭＳ 明朝"/>
        <family val="1"/>
        <charset val="128"/>
      </rPr>
      <t>下線字</t>
    </r>
    <r>
      <rPr>
        <sz val="11"/>
        <color indexed="8"/>
        <rFont val="ＭＳ 明朝"/>
        <family val="1"/>
        <charset val="128"/>
      </rPr>
      <t>の部分を記入し、下線なしのフォントに変換後出力してください。</t>
    </r>
    <phoneticPr fontId="2"/>
  </si>
  <si>
    <t>　主要仕上</t>
    <rPh sb="3" eb="5">
      <t>シア</t>
    </rPh>
    <phoneticPr fontId="2"/>
  </si>
  <si>
    <t>ΣＷ</t>
    <phoneticPr fontId="2"/>
  </si>
  <si>
    <t>(kN)</t>
    <phoneticPr fontId="2"/>
  </si>
  <si>
    <t>・併用構造の場合、架構形式は各々を</t>
    <rPh sb="1" eb="3">
      <t>ヘイヨウ</t>
    </rPh>
    <rPh sb="3" eb="5">
      <t>コウゾウ</t>
    </rPh>
    <rPh sb="6" eb="8">
      <t>バアイ</t>
    </rPh>
    <rPh sb="9" eb="10">
      <t>カ</t>
    </rPh>
    <rPh sb="10" eb="11">
      <t>カマ</t>
    </rPh>
    <rPh sb="11" eb="13">
      <t>ケイシキ</t>
    </rPh>
    <rPh sb="14" eb="16">
      <t>オノオノ</t>
    </rPh>
    <phoneticPr fontId="2"/>
  </si>
  <si>
    <t>・他の構造(ＲＣ・鉄骨・木造等)があ</t>
    <rPh sb="1" eb="2">
      <t>タ</t>
    </rPh>
    <rPh sb="3" eb="5">
      <t>コウゾウ</t>
    </rPh>
    <rPh sb="9" eb="11">
      <t>テッコツ</t>
    </rPh>
    <rPh sb="12" eb="14">
      <t>モクゾウ</t>
    </rPh>
    <rPh sb="14" eb="15">
      <t>トウ</t>
    </rPh>
    <phoneticPr fontId="2"/>
  </si>
  <si>
    <t>　る場合、構造種別は併用構造とする。</t>
    <phoneticPr fontId="2"/>
  </si>
  <si>
    <t>　記載する。</t>
    <phoneticPr fontId="2"/>
  </si>
  <si>
    <t>・地盤</t>
    <rPh sb="1" eb="3">
      <t>ジバン</t>
    </rPh>
    <phoneticPr fontId="2"/>
  </si>
  <si>
    <t>・敷地</t>
    <rPh sb="1" eb="3">
      <t>シキチ</t>
    </rPh>
    <phoneticPr fontId="2"/>
  </si>
  <si>
    <t>既存煉瓦
圧縮強度</t>
    <rPh sb="2" eb="4">
      <t>レンガ</t>
    </rPh>
    <rPh sb="5" eb="7">
      <t>アッシュク</t>
    </rPh>
    <rPh sb="7" eb="9">
      <t>キョウド</t>
    </rPh>
    <phoneticPr fontId="2"/>
  </si>
  <si>
    <t>上限値</t>
    <rPh sb="0" eb="3">
      <t>ジョウゲンチ</t>
    </rPh>
    <phoneticPr fontId="2"/>
  </si>
  <si>
    <t>既存煉瓦
目地引張
強度</t>
    <rPh sb="2" eb="4">
      <t>レンガ</t>
    </rPh>
    <rPh sb="5" eb="6">
      <t>メ</t>
    </rPh>
    <rPh sb="6" eb="7">
      <t>チ</t>
    </rPh>
    <rPh sb="7" eb="8">
      <t>イン</t>
    </rPh>
    <rPh sb="8" eb="9">
      <t>チョウ</t>
    </rPh>
    <rPh sb="10" eb="11">
      <t>キョウ</t>
    </rPh>
    <rPh sb="11" eb="12">
      <t>ド</t>
    </rPh>
    <phoneticPr fontId="2"/>
  </si>
  <si>
    <t>Ｑu</t>
    <phoneticPr fontId="2"/>
  </si>
  <si>
    <t>(kN)</t>
    <phoneticPr fontId="2"/>
  </si>
  <si>
    <t>Ｉs2</t>
    <phoneticPr fontId="2"/>
  </si>
  <si>
    <t>Ｉs1</t>
    <phoneticPr fontId="2"/>
  </si>
  <si>
    <t>Ｆ</t>
    <phoneticPr fontId="2"/>
  </si>
  <si>
    <t>　※ゾーニング図等を記載。</t>
    <rPh sb="7" eb="8">
      <t>ズ</t>
    </rPh>
    <rPh sb="8" eb="9">
      <t>トウ</t>
    </rPh>
    <rPh sb="10" eb="12">
      <t>キサイ</t>
    </rPh>
    <phoneticPr fontId="18"/>
  </si>
  <si>
    <t>精密診断</t>
    <rPh sb="0" eb="2">
      <t>セイミツ</t>
    </rPh>
    <rPh sb="2" eb="4">
      <t>シンダン</t>
    </rPh>
    <phoneticPr fontId="2"/>
  </si>
  <si>
    <t>煉瓦造：Ｉs＝min（Ｉs1、Ｉs2）</t>
    <rPh sb="0" eb="2">
      <t>レンガ</t>
    </rPh>
    <phoneticPr fontId="18"/>
  </si>
  <si>
    <t>　Ｉs2＝Ｉso×Kmin</t>
    <phoneticPr fontId="18"/>
  </si>
  <si>
    <t>・面外方向の結果</t>
    <rPh sb="1" eb="2">
      <t>メン</t>
    </rPh>
    <rPh sb="2" eb="3">
      <t>ガイ</t>
    </rPh>
    <rPh sb="3" eb="5">
      <t>ホウコウ</t>
    </rPh>
    <rPh sb="6" eb="8">
      <t>ケッカ</t>
    </rPh>
    <phoneticPr fontId="18"/>
  </si>
  <si>
    <r>
      <t>・煉瓦造</t>
    </r>
    <r>
      <rPr>
        <u val="doubleAccounting"/>
        <sz val="10"/>
        <color indexed="10"/>
        <rFont val="ＭＳ 明朝"/>
        <family val="1"/>
        <charset val="128"/>
      </rPr>
      <t xml:space="preserve"> </t>
    </r>
    <rPh sb="1" eb="3">
      <t>レンガ</t>
    </rPh>
    <rPh sb="3" eb="4">
      <t>ゾウ</t>
    </rPh>
    <phoneticPr fontId="2"/>
  </si>
  <si>
    <t>壁量</t>
    <phoneticPr fontId="2"/>
  </si>
  <si>
    <t>壁厚</t>
    <rPh sb="1" eb="2">
      <t>アツ</t>
    </rPh>
    <phoneticPr fontId="2"/>
  </si>
  <si>
    <t>　Ｉs1＝Qu×F×T×SD/(ΣW×Ai×Z×Rt)</t>
    <phoneticPr fontId="18"/>
  </si>
  <si>
    <t>SD</t>
    <phoneticPr fontId="18"/>
  </si>
  <si>
    <t>既存煉瓦
目地せん
断強度</t>
    <rPh sb="2" eb="4">
      <t>レンガ</t>
    </rPh>
    <rPh sb="5" eb="6">
      <t>メ</t>
    </rPh>
    <rPh sb="6" eb="7">
      <t>チ</t>
    </rPh>
    <rPh sb="10" eb="11">
      <t>ダン</t>
    </rPh>
    <rPh sb="11" eb="12">
      <t>キョウ</t>
    </rPh>
    <rPh sb="12" eb="13">
      <t>ド</t>
    </rPh>
    <phoneticPr fontId="2"/>
  </si>
  <si>
    <t>・目地引張強度の採用値について記述する。</t>
    <rPh sb="1" eb="2">
      <t>メ</t>
    </rPh>
    <rPh sb="2" eb="3">
      <t>チ</t>
    </rPh>
    <rPh sb="3" eb="4">
      <t>イン</t>
    </rPh>
    <rPh sb="4" eb="5">
      <t>チョウ</t>
    </rPh>
    <rPh sb="5" eb="7">
      <t>キョウド</t>
    </rPh>
    <rPh sb="8" eb="10">
      <t>サイヨウ</t>
    </rPh>
    <rPh sb="10" eb="11">
      <t>チ</t>
    </rPh>
    <rPh sb="15" eb="17">
      <t>キジュツ</t>
    </rPh>
    <phoneticPr fontId="2"/>
  </si>
  <si>
    <t>　屋根仕様</t>
    <rPh sb="1" eb="3">
      <t>ヤネ</t>
    </rPh>
    <rPh sb="3" eb="5">
      <t>シヨウ</t>
    </rPh>
    <phoneticPr fontId="2"/>
  </si>
  <si>
    <t>・置き屋根であるか記述する。</t>
    <rPh sb="1" eb="2">
      <t>オ</t>
    </rPh>
    <rPh sb="3" eb="5">
      <t>ヤネ</t>
    </rPh>
    <rPh sb="9" eb="11">
      <t>キジュツ</t>
    </rPh>
    <phoneticPr fontId="2"/>
  </si>
  <si>
    <t>　傾斜</t>
    <rPh sb="1" eb="3">
      <t>ケイシャ</t>
    </rPh>
    <phoneticPr fontId="2"/>
  </si>
  <si>
    <t>　目地の状態</t>
    <rPh sb="1" eb="2">
      <t>メ</t>
    </rPh>
    <rPh sb="2" eb="3">
      <t>チ</t>
    </rPh>
    <rPh sb="4" eb="6">
      <t>ジョウタイ</t>
    </rPh>
    <phoneticPr fontId="2"/>
  </si>
  <si>
    <t>・全面接着目地か部分接着目地か記述</t>
    <rPh sb="1" eb="3">
      <t>ゼンメン</t>
    </rPh>
    <rPh sb="3" eb="5">
      <t>セッチャク</t>
    </rPh>
    <rPh sb="5" eb="6">
      <t>メ</t>
    </rPh>
    <rPh sb="6" eb="7">
      <t>チ</t>
    </rPh>
    <rPh sb="8" eb="10">
      <t>ブブン</t>
    </rPh>
    <rPh sb="10" eb="12">
      <t>セッチャク</t>
    </rPh>
    <rPh sb="12" eb="13">
      <t>メ</t>
    </rPh>
    <rPh sb="13" eb="14">
      <t>チ</t>
    </rPh>
    <rPh sb="15" eb="17">
      <t>キジュツ</t>
    </rPh>
    <phoneticPr fontId="18"/>
  </si>
  <si>
    <t>・目地のせん断試験方法について記述する。</t>
    <rPh sb="1" eb="2">
      <t>メ</t>
    </rPh>
    <rPh sb="2" eb="3">
      <t>チ</t>
    </rPh>
    <rPh sb="6" eb="7">
      <t>ダン</t>
    </rPh>
    <rPh sb="7" eb="9">
      <t>シケン</t>
    </rPh>
    <rPh sb="9" eb="11">
      <t>ホウホウ</t>
    </rPh>
    <rPh sb="15" eb="17">
      <t>キジュツ</t>
    </rPh>
    <phoneticPr fontId="2"/>
  </si>
  <si>
    <t>ｑ1</t>
    <phoneticPr fontId="18"/>
  </si>
  <si>
    <t>ｑ2</t>
    <phoneticPr fontId="2"/>
  </si>
  <si>
    <t>煉瓦造：q＝ｑ1＝Qu×T×SD/(ΣW×Ai×Z×Rt×St)</t>
    <rPh sb="0" eb="2">
      <t>レンガ</t>
    </rPh>
    <phoneticPr fontId="18"/>
  </si>
  <si>
    <t>　組積の形式</t>
    <rPh sb="1" eb="2">
      <t>クミ</t>
    </rPh>
    <rPh sb="2" eb="3">
      <t>セキ</t>
    </rPh>
    <phoneticPr fontId="2"/>
  </si>
  <si>
    <t>・組積の形式：イギリス積、フランス積等</t>
    <rPh sb="1" eb="2">
      <t>クミ</t>
    </rPh>
    <rPh sb="2" eb="3">
      <t>セキ</t>
    </rPh>
    <rPh sb="4" eb="6">
      <t>ケイシキ</t>
    </rPh>
    <rPh sb="11" eb="12">
      <t>ツ</t>
    </rPh>
    <rPh sb="17" eb="18">
      <t>ツ</t>
    </rPh>
    <rPh sb="18" eb="19">
      <t>ナド</t>
    </rPh>
    <phoneticPr fontId="2"/>
  </si>
  <si>
    <r>
      <t>昭和</t>
    </r>
    <r>
      <rPr>
        <u val="double"/>
        <sz val="10"/>
        <rFont val="ＭＳ 明朝"/>
        <family val="1"/>
        <charset val="128"/>
      </rPr>
      <t>00</t>
    </r>
    <r>
      <rPr>
        <sz val="10"/>
        <rFont val="ＭＳ 明朝"/>
        <family val="1"/>
        <charset val="128"/>
      </rPr>
      <t>年　 経過年数（　　年）</t>
    </r>
    <rPh sb="7" eb="9">
      <t>ケイカ</t>
    </rPh>
    <rPh sb="9" eb="11">
      <t>ネンスウ</t>
    </rPh>
    <rPh sb="14" eb="15">
      <t>ネン</t>
    </rPh>
    <phoneticPr fontId="2"/>
  </si>
  <si>
    <r>
      <t>ＯＯＯ</t>
    </r>
    <r>
      <rPr>
        <u val="doubleAccounting"/>
        <sz val="10"/>
        <color indexed="10"/>
        <rFont val="ＭＳ 明朝"/>
        <family val="1"/>
        <charset val="128"/>
      </rPr>
      <t xml:space="preserve"> </t>
    </r>
    <phoneticPr fontId="2"/>
  </si>
  <si>
    <t>q≧</t>
    <phoneticPr fontId="2"/>
  </si>
  <si>
    <t>・竣工年、竣工後経過年数</t>
    <rPh sb="3" eb="4">
      <t>ネン</t>
    </rPh>
    <rPh sb="5" eb="7">
      <t>シュンコウ</t>
    </rPh>
    <rPh sb="7" eb="8">
      <t>ゴ</t>
    </rPh>
    <rPh sb="8" eb="10">
      <t>ケイカ</t>
    </rPh>
    <rPh sb="10" eb="12">
      <t>ネンスウ</t>
    </rPh>
    <phoneticPr fontId="22"/>
  </si>
  <si>
    <t>耐 震 診 断 報 告 書 目 次</t>
    <rPh sb="4" eb="5">
      <t>ミ</t>
    </rPh>
    <rPh sb="6" eb="7">
      <t>ダン</t>
    </rPh>
    <phoneticPr fontId="2"/>
  </si>
  <si>
    <t>§１　建築物及び耐震診断結果概要</t>
    <phoneticPr fontId="2"/>
  </si>
  <si>
    <t>P</t>
    <phoneticPr fontId="2"/>
  </si>
  <si>
    <t>§２　現地調査</t>
    <phoneticPr fontId="2"/>
  </si>
  <si>
    <t>§３　耐震診断方針</t>
    <phoneticPr fontId="2"/>
  </si>
  <si>
    <t>§４　耐震診断計算</t>
    <phoneticPr fontId="2"/>
  </si>
  <si>
    <t>・非構造部材</t>
    <rPh sb="1" eb="2">
      <t>ヒ</t>
    </rPh>
    <rPh sb="2" eb="4">
      <t>コウゾウ</t>
    </rPh>
    <rPh sb="4" eb="6">
      <t>ブザイ</t>
    </rPh>
    <phoneticPr fontId="18"/>
  </si>
  <si>
    <t>・コンクリートブロック等</t>
    <rPh sb="11" eb="12">
      <t>トウ</t>
    </rPh>
    <phoneticPr fontId="18"/>
  </si>
  <si>
    <t>　Kmin＝ｑ2</t>
    <phoneticPr fontId="18"/>
  </si>
  <si>
    <t>　　　　ｑ2：壁の面外応力により逆算された最小となるＫ</t>
    <rPh sb="7" eb="8">
      <t>カベ</t>
    </rPh>
    <rPh sb="9" eb="10">
      <t>メン</t>
    </rPh>
    <rPh sb="10" eb="11">
      <t>ガイ</t>
    </rPh>
    <rPh sb="11" eb="12">
      <t>オウ</t>
    </rPh>
    <rPh sb="12" eb="13">
      <t>チカラ</t>
    </rPh>
    <rPh sb="16" eb="18">
      <t>ギャクサン</t>
    </rPh>
    <rPh sb="21" eb="23">
      <t>サイショウ</t>
    </rPh>
    <phoneticPr fontId="18"/>
  </si>
  <si>
    <t>ΣＷ</t>
    <phoneticPr fontId="2"/>
  </si>
  <si>
    <t>Ｑu</t>
    <phoneticPr fontId="2"/>
  </si>
  <si>
    <t>Ｆ</t>
    <phoneticPr fontId="2"/>
  </si>
  <si>
    <t>ｑ1</t>
    <phoneticPr fontId="18"/>
  </si>
  <si>
    <t>ｑ2</t>
    <phoneticPr fontId="2"/>
  </si>
  <si>
    <t>Ｉs1</t>
    <phoneticPr fontId="2"/>
  </si>
  <si>
    <t>Ｉs2</t>
    <phoneticPr fontId="2"/>
  </si>
  <si>
    <t>(kN)</t>
    <phoneticPr fontId="2"/>
  </si>
  <si>
    <t>(kN)</t>
    <phoneticPr fontId="2"/>
  </si>
  <si>
    <t>建物長さ</t>
    <phoneticPr fontId="2"/>
  </si>
  <si>
    <t>階　高</t>
    <rPh sb="0" eb="1">
      <t>カイ</t>
    </rPh>
    <rPh sb="2" eb="3">
      <t>コウ</t>
    </rPh>
    <phoneticPr fontId="2"/>
  </si>
  <si>
    <t>Ｘ方向</t>
    <phoneticPr fontId="2"/>
  </si>
  <si>
    <t>Ｙ方向</t>
    <phoneticPr fontId="2"/>
  </si>
  <si>
    <t>ｍ</t>
    <phoneticPr fontId="2"/>
  </si>
  <si>
    <t>　構造種別</t>
    <phoneticPr fontId="2"/>
  </si>
  <si>
    <r>
      <t>ＯＯＯ</t>
    </r>
    <r>
      <rPr>
        <u val="doubleAccounting"/>
        <sz val="10"/>
        <color indexed="10"/>
        <rFont val="ＭＳ 明朝"/>
        <family val="1"/>
        <charset val="128"/>
      </rPr>
      <t xml:space="preserve"> </t>
    </r>
    <phoneticPr fontId="2"/>
  </si>
  <si>
    <t>N/ｍ㎡</t>
    <phoneticPr fontId="2"/>
  </si>
  <si>
    <t>推定強度</t>
    <phoneticPr fontId="2"/>
  </si>
  <si>
    <t>診断強度</t>
    <phoneticPr fontId="2"/>
  </si>
  <si>
    <r>
      <t>ＯＯＯ</t>
    </r>
    <r>
      <rPr>
        <u val="doubleAccounting"/>
        <sz val="10"/>
        <color indexed="10"/>
        <rFont val="ＭＳ 明朝"/>
        <family val="1"/>
        <charset val="128"/>
      </rPr>
      <t xml:space="preserve"> </t>
    </r>
    <phoneticPr fontId="2"/>
  </si>
  <si>
    <t>　壁（煉瓦）</t>
    <rPh sb="3" eb="5">
      <t>レンガ</t>
    </rPh>
    <phoneticPr fontId="2"/>
  </si>
  <si>
    <t>煉瓦造：Ｓt＝</t>
    <rPh sb="0" eb="2">
      <t>レンガ</t>
    </rPh>
    <phoneticPr fontId="18"/>
  </si>
  <si>
    <t>P</t>
    <phoneticPr fontId="2"/>
  </si>
  <si>
    <t>P</t>
    <phoneticPr fontId="2"/>
  </si>
  <si>
    <t>1-1　建築物及び構造概要 ・・・・・・・・・・・・・・・・・・・・・・・・・・・・・・</t>
    <phoneticPr fontId="2"/>
  </si>
  <si>
    <t>1-2　耐震診断概要 ・・・・・・・・・・・・・・・・・・・・・・・・・・・・・・・・・・・・</t>
    <phoneticPr fontId="2"/>
  </si>
  <si>
    <t xml:space="preserve">1-3　耐震診断結果 ・・・・・・・・・・・・・・・・・・・・・・・・・・・・・・・・・・・・ </t>
    <phoneticPr fontId="2"/>
  </si>
  <si>
    <t>1-4　配置図 ・・・・・・・・・・・・・・・・・・・・・・・・・・・・・・・・・・・・・・・・・・</t>
    <phoneticPr fontId="2"/>
  </si>
  <si>
    <t>1-5　平面図・立面図・構造図・・・・・・・・・・・・・・・・・・・・・・・・・・・・・</t>
    <rPh sb="4" eb="7">
      <t>ヘイメンズ</t>
    </rPh>
    <rPh sb="12" eb="14">
      <t>コウゾウ</t>
    </rPh>
    <rPh sb="14" eb="15">
      <t>ズ</t>
    </rPh>
    <phoneticPr fontId="2"/>
  </si>
  <si>
    <t>1-6　外観写真・・・・・・・・・・・・・・・・・・・・・・・・・・・・・・・・・・・・・・・・</t>
    <phoneticPr fontId="2"/>
  </si>
  <si>
    <t>2-1　調査概要 ・・・・・・・・・・・・・・・・・・・・・・・・・・・・・・・・・・・・・・・・</t>
    <phoneticPr fontId="22"/>
  </si>
  <si>
    <t>2-2　調査結果 ・・・・・・・・・・・・・・・・・・・・・・・・・・・・・・・・・・・・・・・・</t>
    <phoneticPr fontId="2"/>
  </si>
  <si>
    <t>2-2-9　現地調査資料 ・・・・・・・・・・・・・・・・・・・・・・・・・・・・・・</t>
    <phoneticPr fontId="2"/>
  </si>
  <si>
    <t>3-1　耐震診断内容 ・・・・・・・・・・・・・・・・・・・・・・・・・・・・・・・・・・・・</t>
    <phoneticPr fontId="2"/>
  </si>
  <si>
    <t>3-2　耐震診断基準等・・・・・・・・・・・・・・・・・・・・・・・・・・・・・・・・・・・</t>
    <phoneticPr fontId="2"/>
  </si>
  <si>
    <t xml:space="preserve">3-3　使用電算プログラム ・・・・・・・・・・・・・・・・・・・・・・・・・・・・・・・・ </t>
    <phoneticPr fontId="2"/>
  </si>
  <si>
    <t>3-4　使用材料及び強度・・・・・・・・・・・・・・・・・・・・・・・・・・・・・・・・・</t>
    <phoneticPr fontId="2"/>
  </si>
  <si>
    <t>3-5　耐震診断方針・・・・・・・・・・・・・・・・・・・・・・・・・・・・・・・・・・・・・</t>
    <rPh sb="4" eb="6">
      <t>タイシン</t>
    </rPh>
    <rPh sb="6" eb="8">
      <t>シンダン</t>
    </rPh>
    <rPh sb="8" eb="10">
      <t>ホウシン</t>
    </rPh>
    <phoneticPr fontId="2"/>
  </si>
  <si>
    <r>
      <t>4-1　形状指標（S</t>
    </r>
    <r>
      <rPr>
        <sz val="7"/>
        <color indexed="8"/>
        <rFont val="ＭＳ Ｐ明朝"/>
        <family val="1"/>
        <charset val="128"/>
      </rPr>
      <t>D</t>
    </r>
    <r>
      <rPr>
        <sz val="11"/>
        <color indexed="8"/>
        <rFont val="ＭＳ Ｐ明朝"/>
        <family val="1"/>
        <charset val="128"/>
      </rPr>
      <t>) ・・・・・・・・・・・・・・・・・・・・・・・・・・・・・・・・・・・・</t>
    </r>
    <phoneticPr fontId="2"/>
  </si>
  <si>
    <t>4-2　耐震診断結果 ・・・・・・・・・・・・・・・・・・・・・・・・・・・・・・・・・・・・</t>
    <rPh sb="4" eb="6">
      <t>タイシン</t>
    </rPh>
    <rPh sb="6" eb="8">
      <t>シンダン</t>
    </rPh>
    <rPh sb="8" eb="10">
      <t>ケッカ</t>
    </rPh>
    <phoneticPr fontId="2"/>
  </si>
  <si>
    <t>4-3　保有水平耐力の算定・・・・・・・・・・・・・・・・・・・・・・・・・・・・・・・</t>
    <rPh sb="4" eb="6">
      <t>ホユウ</t>
    </rPh>
    <rPh sb="6" eb="8">
      <t>スイヘイ</t>
    </rPh>
    <rPh sb="8" eb="9">
      <t>タイ</t>
    </rPh>
    <rPh sb="9" eb="10">
      <t>チカラ</t>
    </rPh>
    <rPh sb="11" eb="13">
      <t>サンテイ</t>
    </rPh>
    <phoneticPr fontId="2"/>
  </si>
  <si>
    <t>§５　添付資料</t>
    <rPh sb="3" eb="5">
      <t>テンプ</t>
    </rPh>
    <rPh sb="5" eb="7">
      <t>シリョウ</t>
    </rPh>
    <phoneticPr fontId="2"/>
  </si>
  <si>
    <t>5-1　詳細検討資料・・・・・ ・・・・・・・・・・・・・・・・・・・・・・・・・・・・・・・</t>
    <phoneticPr fontId="2"/>
  </si>
  <si>
    <t>P</t>
    <phoneticPr fontId="22"/>
  </si>
  <si>
    <t>2-2-1　図面との照合・・・・・・・・・・・・・・・・・・・・・・・・・・・・・・・</t>
    <phoneticPr fontId="2"/>
  </si>
  <si>
    <t>2-2-2　建物被災履歴・・・・・・・・・・・・・・・・・・・・・・・・・・・・・・</t>
    <phoneticPr fontId="2"/>
  </si>
  <si>
    <t>2-2-4　コンクリートの強度・・・・・・・・・・・・・・・・・・・・・・・・・・・</t>
    <phoneticPr fontId="2"/>
  </si>
  <si>
    <t>2-2-5　コンクリートの中性化・・・・・・・・・・・・・・・・・・・・・・・・・</t>
    <phoneticPr fontId="2"/>
  </si>
  <si>
    <t>2-2-8　経年指標（Ｔ指標）の結果・・・・・・・・・・・・・・・・・・・・・・</t>
    <rPh sb="12" eb="14">
      <t>シヒョウ</t>
    </rPh>
    <rPh sb="16" eb="18">
      <t>ケッカ</t>
    </rPh>
    <phoneticPr fontId="2"/>
  </si>
  <si>
    <t>※診断結果については使用者が責任をもってお使いください。　</t>
    <phoneticPr fontId="2"/>
  </si>
  <si>
    <t>計算データ</t>
    <rPh sb="0" eb="2">
      <t>ケイサン</t>
    </rPh>
    <phoneticPr fontId="33"/>
  </si>
  <si>
    <r>
      <t>（表２）形状指標（</t>
    </r>
    <r>
      <rPr>
        <i/>
        <sz val="16"/>
        <color indexed="10"/>
        <rFont val="ＭＳ ゴシック"/>
        <family val="3"/>
        <charset val="128"/>
      </rPr>
      <t>Ｓ</t>
    </r>
    <r>
      <rPr>
        <i/>
        <vertAlign val="subscript"/>
        <sz val="16"/>
        <color indexed="10"/>
        <rFont val="ＭＳ ゴシック"/>
        <family val="3"/>
        <charset val="128"/>
      </rPr>
      <t>D</t>
    </r>
    <r>
      <rPr>
        <sz val="16"/>
        <color indexed="10"/>
        <rFont val="ＭＳ ゴシック"/>
        <family val="3"/>
        <charset val="128"/>
      </rPr>
      <t>）の算定表</t>
    </r>
    <rPh sb="1" eb="2">
      <t>ヒョウ</t>
    </rPh>
    <rPh sb="4" eb="6">
      <t>ケイジョウ</t>
    </rPh>
    <rPh sb="6" eb="8">
      <t>シヒョウ</t>
    </rPh>
    <rPh sb="13" eb="15">
      <t>サンテイ</t>
    </rPh>
    <rPh sb="15" eb="16">
      <t>ヒョウ</t>
    </rPh>
    <phoneticPr fontId="39"/>
  </si>
  <si>
    <t>←シリアルNOを書き込んでください。</t>
  </si>
  <si>
    <r>
      <t>形状指標（</t>
    </r>
    <r>
      <rPr>
        <i/>
        <sz val="12"/>
        <color indexed="8"/>
        <rFont val="ＭＳ Ｐ明朝"/>
        <family val="1"/>
        <charset val="128"/>
      </rPr>
      <t>Ｓ</t>
    </r>
    <r>
      <rPr>
        <i/>
        <vertAlign val="subscript"/>
        <sz val="12"/>
        <color indexed="8"/>
        <rFont val="ＭＳ Ｐ明朝"/>
        <family val="1"/>
        <charset val="128"/>
      </rPr>
      <t>Ｄ</t>
    </r>
    <r>
      <rPr>
        <sz val="12"/>
        <color indexed="8"/>
        <rFont val="ＭＳ Ｐ明朝"/>
        <family val="1"/>
        <charset val="128"/>
      </rPr>
      <t>）の算定</t>
    </r>
    <phoneticPr fontId="2"/>
  </si>
  <si>
    <t>※　該当する部分に ● 印を入力する。</t>
    <phoneticPr fontId="2"/>
  </si>
  <si>
    <t>項　　　目</t>
    <phoneticPr fontId="2"/>
  </si>
  <si>
    <t>計　　算　　値</t>
  </si>
  <si>
    <t>Ｇｉ(ｸﾞﾚｰﾄﾞ)</t>
  </si>
  <si>
    <t>２次用</t>
  </si>
  <si>
    <t>Ri</t>
  </si>
  <si>
    <t>1-(1-Gi)Ri</t>
  </si>
  <si>
    <t>平面形状</t>
    <rPh sb="0" eb="1">
      <t>ヒラ</t>
    </rPh>
    <rPh sb="1" eb="2">
      <t>メン</t>
    </rPh>
    <rPh sb="2" eb="4">
      <t>ケイジョウ</t>
    </rPh>
    <phoneticPr fontId="2"/>
  </si>
  <si>
    <t>ａ</t>
  </si>
  <si>
    <t>整形性</t>
  </si>
  <si>
    <t>整形ａ1</t>
  </si>
  <si>
    <t>ほぼ整形ａ2</t>
  </si>
  <si>
    <t>不整形ａ3</t>
  </si>
  <si>
    <t>ｂ</t>
  </si>
  <si>
    <t>辺長比</t>
  </si>
  <si>
    <t>b≦5</t>
  </si>
  <si>
    <t>5＜b≦8</t>
  </si>
  <si>
    <t>b＞8</t>
  </si>
  <si>
    <t>ｃ</t>
  </si>
  <si>
    <t>くびれ</t>
  </si>
  <si>
    <t>C≧0.8</t>
  </si>
  <si>
    <t>0.5≦C＜0.8</t>
  </si>
  <si>
    <t>0.5＞C</t>
  </si>
  <si>
    <t>ｄ</t>
  </si>
  <si>
    <t>ｴｷｽﾊﾟﾝｼｮﾝ</t>
  </si>
  <si>
    <t>d≧1/100</t>
  </si>
  <si>
    <t>1/200≦</t>
    <phoneticPr fontId="2"/>
  </si>
  <si>
    <t>1/200＞d</t>
  </si>
  <si>
    <t>ｼﾞｮｲﾝﾄ</t>
    <phoneticPr fontId="2"/>
  </si>
  <si>
    <t>d＜1/100</t>
    <phoneticPr fontId="2"/>
  </si>
  <si>
    <t>ｅ</t>
  </si>
  <si>
    <t>吹　抜</t>
  </si>
  <si>
    <t>e≦0.1</t>
  </si>
  <si>
    <t>0.1＜e≦0.3</t>
  </si>
  <si>
    <t>0.3＜e</t>
  </si>
  <si>
    <t>ｆ</t>
  </si>
  <si>
    <t>吹抜の偏在</t>
  </si>
  <si>
    <t>f1≦0.4かつ</t>
  </si>
  <si>
    <t>0.4＜f1又</t>
    <rPh sb="6" eb="7">
      <t>マタ</t>
    </rPh>
    <phoneticPr fontId="2"/>
  </si>
  <si>
    <t>0.0</t>
    <phoneticPr fontId="2"/>
  </si>
  <si>
    <t>f2≦0.1</t>
  </si>
  <si>
    <t>0.1＜f2≦0.3</t>
  </si>
  <si>
    <t>0.3＜f2</t>
  </si>
  <si>
    <t>ｇ1</t>
    <phoneticPr fontId="2"/>
  </si>
  <si>
    <t>代表的な室の分割面積</t>
    <rPh sb="0" eb="3">
      <t>ダイヒョウテキ</t>
    </rPh>
    <rPh sb="4" eb="5">
      <t>シツ</t>
    </rPh>
    <rPh sb="6" eb="8">
      <t>ブンカツ</t>
    </rPh>
    <rPh sb="8" eb="10">
      <t>メンセキ</t>
    </rPh>
    <phoneticPr fontId="2"/>
  </si>
  <si>
    <t>g1≦60㎡</t>
    <phoneticPr fontId="2"/>
  </si>
  <si>
    <t>60㎡＜g1≦100㎡</t>
    <phoneticPr fontId="2"/>
  </si>
  <si>
    <t>g1＜100㎡</t>
    <phoneticPr fontId="2"/>
  </si>
  <si>
    <t>(P)</t>
  </si>
  <si>
    <t>ｇ2</t>
    <phoneticPr fontId="2"/>
  </si>
  <si>
    <t>壁厚/基本壁長※3</t>
    <rPh sb="0" eb="1">
      <t>カベ</t>
    </rPh>
    <rPh sb="1" eb="2">
      <t>アツ</t>
    </rPh>
    <rPh sb="3" eb="5">
      <t>キホン</t>
    </rPh>
    <rPh sb="5" eb="6">
      <t>カベ</t>
    </rPh>
    <rPh sb="6" eb="7">
      <t>チョウ</t>
    </rPh>
    <phoneticPr fontId="2"/>
  </si>
  <si>
    <t>g2≦1/30</t>
    <phoneticPr fontId="2"/>
  </si>
  <si>
    <t>1/30＞g2≧1/50</t>
    <phoneticPr fontId="2"/>
  </si>
  <si>
    <t>1/50＞g2</t>
    <phoneticPr fontId="2"/>
  </si>
  <si>
    <t>ｇ3</t>
    <phoneticPr fontId="2"/>
  </si>
  <si>
    <t>壁厚/階髙※3</t>
    <rPh sb="0" eb="1">
      <t>カベ</t>
    </rPh>
    <rPh sb="1" eb="2">
      <t>アツ</t>
    </rPh>
    <rPh sb="3" eb="4">
      <t>カイ</t>
    </rPh>
    <rPh sb="4" eb="5">
      <t>コウ</t>
    </rPh>
    <phoneticPr fontId="2"/>
  </si>
  <si>
    <t>g3≦1/15</t>
    <phoneticPr fontId="2"/>
  </si>
  <si>
    <t>1/15＞g3≧1/20</t>
    <phoneticPr fontId="2"/>
  </si>
  <si>
    <t>1/20＞g3</t>
    <phoneticPr fontId="2"/>
  </si>
  <si>
    <t>断面形状</t>
    <rPh sb="0" eb="1">
      <t>ダン</t>
    </rPh>
    <rPh sb="1" eb="2">
      <t>メン</t>
    </rPh>
    <rPh sb="2" eb="4">
      <t>ケイジョウ</t>
    </rPh>
    <phoneticPr fontId="2"/>
  </si>
  <si>
    <t>ｈ</t>
  </si>
  <si>
    <t>地下室の有無</t>
  </si>
  <si>
    <t>h≧1.0</t>
  </si>
  <si>
    <t>0.5＜h≦1.0</t>
  </si>
  <si>
    <t>0.5＞h</t>
  </si>
  <si>
    <t>ｉ</t>
  </si>
  <si>
    <t>層高の均等性</t>
  </si>
  <si>
    <t>i≧0.8</t>
  </si>
  <si>
    <t>0.7≦ｉ＜0.8</t>
  </si>
  <si>
    <t>0.7＞ｉ</t>
  </si>
  <si>
    <t>ｊ</t>
  </si>
  <si>
    <t>ﾋﾟﾛﾃｨの有無</t>
  </si>
  <si>
    <t>ﾋﾟﾛﾃｨなし</t>
  </si>
  <si>
    <t>全てﾋﾟﾛﾃｨ</t>
  </si>
  <si>
    <t>ﾋﾟﾛﾃｨが偏在</t>
  </si>
  <si>
    <t>(S)</t>
    <phoneticPr fontId="2"/>
  </si>
  <si>
    <t>ｋ</t>
  </si>
  <si>
    <t>屋根面剛床仮定不成立</t>
    <rPh sb="0" eb="2">
      <t>ヤネ</t>
    </rPh>
    <rPh sb="2" eb="3">
      <t>メン</t>
    </rPh>
    <rPh sb="3" eb="4">
      <t>ゴウ</t>
    </rPh>
    <rPh sb="4" eb="5">
      <t>ユカ</t>
    </rPh>
    <rPh sb="5" eb="7">
      <t>カテイ</t>
    </rPh>
    <rPh sb="7" eb="8">
      <t>フ</t>
    </rPh>
    <rPh sb="8" eb="10">
      <t>セイリツ</t>
    </rPh>
    <phoneticPr fontId="2"/>
  </si>
  <si>
    <t>Gi＝0.8</t>
    <phoneticPr fontId="2"/>
  </si>
  <si>
    <t>剛性率</t>
    <rPh sb="0" eb="1">
      <t>ゴウ</t>
    </rPh>
    <rPh sb="1" eb="2">
      <t>セイ</t>
    </rPh>
    <rPh sb="2" eb="3">
      <t>リツ</t>
    </rPh>
    <phoneticPr fontId="2"/>
  </si>
  <si>
    <t>ａ1：ほぼ２軸対称のもので、一つの突出部の面積が床面積の１０％以下のもの。</t>
  </si>
  <si>
    <t>形状指標（ＳD）</t>
    <rPh sb="0" eb="2">
      <t>ケイジョウ</t>
    </rPh>
    <rPh sb="2" eb="4">
      <t>シヒョウ</t>
    </rPh>
    <phoneticPr fontId="2"/>
  </si>
  <si>
    <t>ａ2：ａ1より不整形なもの。　また、Ｌ，Ｔ，Ｕ型等の平面で一つの突出部の</t>
    <phoneticPr fontId="2"/>
  </si>
  <si>
    <t>　　　　　　　　　　　　　　　　面積が床面積の３０％以下のもの。</t>
    <phoneticPr fontId="2"/>
  </si>
  <si>
    <t>ａ3：ａ1より不整形なもの。　また、Ｌ，Ｔ，Ｕ型等の平面で一つの突出部の</t>
    <phoneticPr fontId="2"/>
  </si>
  <si>
    <t xml:space="preserve"> 面積が床面積の３０％を越えるもの。突出部とは、長さ(L)／幅(b)≧1/2 の場合を対称とする。</t>
    <phoneticPr fontId="2"/>
  </si>
  <si>
    <t xml:space="preserve"> ｂ：ｂ＝長辺／短辺、Ｌ．Ｔ．Ｕ型等の場合は長辺長さは 2L を用いる。</t>
  </si>
  <si>
    <t xml:space="preserve"> ｃ：ｃ＝Ｄ1／Ｄ0</t>
  </si>
  <si>
    <t xml:space="preserve"> ｄ：ｄ＝ｴｷｽﾊﾟﾝｼｮﾝｼﾞｮｲﾝﾄの躯体間隔／ｴｷｽﾊﾟﾝｼｮﾝｼﾞｮｲﾝﾄ部の高さ。</t>
  </si>
  <si>
    <t xml:space="preserve"> ｅ：ｅ＝吹抜部面積／床面積（吹き抜け部面積を含む）</t>
  </si>
  <si>
    <t xml:space="preserve"> ｆ：ｆ1＝建物中心と吹抜部中心間の距離／建物の短辺長さ:ｆ2＝建物中心と吹抜部中心間の距離／建物の長辺長さ</t>
    <phoneticPr fontId="2"/>
  </si>
  <si>
    <t xml:space="preserve"> g1：スラブがない場合は、60㎡を40㎡、100㎡を60㎡に読み替える。</t>
    <rPh sb="10" eb="12">
      <t>バアイ</t>
    </rPh>
    <rPh sb="31" eb="32">
      <t>ヨ</t>
    </rPh>
    <rPh sb="33" eb="34">
      <t>カ</t>
    </rPh>
    <phoneticPr fontId="2"/>
  </si>
  <si>
    <t xml:space="preserve"> g2：各階方向別に検討する。基本壁長は代表的な部屋の長手壁長（直交壁のない廊下外壁は廊下長）</t>
    <rPh sb="4" eb="6">
      <t>カクカイ</t>
    </rPh>
    <rPh sb="6" eb="8">
      <t>ホウコウ</t>
    </rPh>
    <rPh sb="8" eb="9">
      <t>ベツ</t>
    </rPh>
    <rPh sb="10" eb="12">
      <t>ケントウ</t>
    </rPh>
    <rPh sb="15" eb="17">
      <t>キホン</t>
    </rPh>
    <rPh sb="17" eb="18">
      <t>カベ</t>
    </rPh>
    <rPh sb="18" eb="19">
      <t>チョウ</t>
    </rPh>
    <rPh sb="20" eb="23">
      <t>ダイヒョウテキ</t>
    </rPh>
    <rPh sb="24" eb="26">
      <t>ヘヤ</t>
    </rPh>
    <rPh sb="27" eb="28">
      <t>ナガ</t>
    </rPh>
    <rPh sb="28" eb="29">
      <t>テ</t>
    </rPh>
    <rPh sb="29" eb="30">
      <t>カベ</t>
    </rPh>
    <rPh sb="30" eb="31">
      <t>チョウ</t>
    </rPh>
    <rPh sb="32" eb="34">
      <t>チョッコウ</t>
    </rPh>
    <rPh sb="34" eb="35">
      <t>カベ</t>
    </rPh>
    <rPh sb="38" eb="40">
      <t>ロウカ</t>
    </rPh>
    <rPh sb="40" eb="41">
      <t>ガイ</t>
    </rPh>
    <rPh sb="41" eb="42">
      <t>カベ</t>
    </rPh>
    <rPh sb="43" eb="45">
      <t>ロウカ</t>
    </rPh>
    <rPh sb="45" eb="46">
      <t>チョウ</t>
    </rPh>
    <phoneticPr fontId="2"/>
  </si>
  <si>
    <t xml:space="preserve"> g3：各階方向別に検討する。</t>
    <rPh sb="4" eb="6">
      <t>カクカイ</t>
    </rPh>
    <rPh sb="6" eb="8">
      <t>ホウコウ</t>
    </rPh>
    <rPh sb="8" eb="9">
      <t>ベツ</t>
    </rPh>
    <rPh sb="10" eb="12">
      <t>ケントウ</t>
    </rPh>
    <phoneticPr fontId="2"/>
  </si>
  <si>
    <t xml:space="preserve"> ｈ：ｈ＝地下面積／建築面積</t>
  </si>
  <si>
    <t xml:space="preserve"> ｉ：ｉ＝上層の階高／検討する層の階高または下層の階高／検討する層の階高</t>
  </si>
  <si>
    <t xml:space="preserve"> ｊ：ｊ＝床面がピロティのみにより支持されており、かつそのピロティの平面的配置が偏っている場合を偏在として扱う。</t>
  </si>
  <si>
    <t>※診断結果については使用者が責任をもってお使いください。</t>
  </si>
  <si>
    <t>　　　（表１）経年指標（Ｔ）の算定</t>
    <rPh sb="4" eb="5">
      <t>ヒョウ</t>
    </rPh>
    <rPh sb="15" eb="17">
      <t>サンテイ</t>
    </rPh>
    <phoneticPr fontId="55"/>
  </si>
  <si>
    <t>※調査実施 階数の項目と該当する箇所に数字か記号を入力する。</t>
    <rPh sb="1" eb="3">
      <t>チョウサ</t>
    </rPh>
    <rPh sb="3" eb="5">
      <t>ジッシ</t>
    </rPh>
    <rPh sb="6" eb="8">
      <t>カイスウ</t>
    </rPh>
    <rPh sb="9" eb="11">
      <t>コウモク</t>
    </rPh>
    <rPh sb="19" eb="21">
      <t>スウジ</t>
    </rPh>
    <rPh sb="22" eb="24">
      <t>キゴウ</t>
    </rPh>
    <phoneticPr fontId="55"/>
  </si>
  <si>
    <t>　  （表１）経年指標（Ｔ）の算定</t>
    <rPh sb="4" eb="5">
      <t>ヒョウ</t>
    </rPh>
    <rPh sb="7" eb="9">
      <t>ケイネン</t>
    </rPh>
    <rPh sb="9" eb="11">
      <t>シヒョウ</t>
    </rPh>
    <rPh sb="15" eb="17">
      <t>サンテイ</t>
    </rPh>
    <phoneticPr fontId="55"/>
  </si>
  <si>
    <t>項目</t>
  </si>
  <si>
    <t>構造ひびわれ・変形 （Ｐ１）</t>
    <phoneticPr fontId="55"/>
  </si>
  <si>
    <t>変質・老朽化　（Ｐ２）</t>
  </si>
  <si>
    <t>b</t>
  </si>
  <si>
    <t>程　度</t>
  </si>
  <si>
    <t>1. 不同沈下に関連するひび割れ</t>
    <rPh sb="14" eb="15">
      <t>ワ</t>
    </rPh>
    <phoneticPr fontId="55"/>
  </si>
  <si>
    <t>1. ２次部材に支障をきたしているスラブ梁の変形</t>
    <phoneticPr fontId="55"/>
  </si>
  <si>
    <t>1. ａ,ｂには該当しない軽微な 構造ひび割れ</t>
    <rPh sb="21" eb="22">
      <t>ワ</t>
    </rPh>
    <phoneticPr fontId="2"/>
  </si>
  <si>
    <t>1. 鉄筋のさびによるコンクリートの膨張ひび割れ</t>
    <rPh sb="22" eb="23">
      <t>ワ</t>
    </rPh>
    <phoneticPr fontId="55"/>
  </si>
  <si>
    <t>1. 雨水,漏水による鉄筋さびの溶け出し</t>
    <rPh sb="16" eb="17">
      <t>ト</t>
    </rPh>
    <phoneticPr fontId="55"/>
  </si>
  <si>
    <t>1. 雨水･漏水、化学薬品等によるコンクリートの著しい汚れ、またはしみ</t>
    <phoneticPr fontId="55"/>
  </si>
  <si>
    <t>2. だれでも肉眼で認められる梁壁柱せん断ひび割れ、又は、斜めひび割れ</t>
    <rPh sb="23" eb="24">
      <t>ワ</t>
    </rPh>
    <rPh sb="33" eb="34">
      <t>ワ</t>
    </rPh>
    <phoneticPr fontId="55"/>
  </si>
  <si>
    <t>2. 離れると肉眼では認められない臥梁のせん断ひび割れ、または斜めひび割れ</t>
    <rPh sb="17" eb="18">
      <t>ガ</t>
    </rPh>
    <rPh sb="25" eb="26">
      <t>ワ</t>
    </rPh>
    <rPh sb="35" eb="36">
      <t>ワ</t>
    </rPh>
    <phoneticPr fontId="55"/>
  </si>
  <si>
    <t>2. ａ,ｂには該当しないスラブ､臥梁のたわみ</t>
    <rPh sb="17" eb="18">
      <t>ガ</t>
    </rPh>
    <phoneticPr fontId="55"/>
  </si>
  <si>
    <t>2. 鉄筋の腐蝕
3. 火災によるコンクリートのはだわかれ</t>
    <phoneticPr fontId="55"/>
  </si>
  <si>
    <t>2. コンクリートの鉄筋位置までの中性化または同等の材令</t>
    <phoneticPr fontId="55"/>
  </si>
  <si>
    <t>2. 仕上げ材の軽微な剥落または老朽化</t>
    <phoneticPr fontId="55"/>
  </si>
  <si>
    <t>部位</t>
  </si>
  <si>
    <t>範　囲</t>
    <phoneticPr fontId="2"/>
  </si>
  <si>
    <t>3. 壁のせん断ひび割れ（階段状ひび割れ）</t>
    <rPh sb="3" eb="4">
      <t>カベ</t>
    </rPh>
    <rPh sb="7" eb="8">
      <t>ダン</t>
    </rPh>
    <rPh sb="10" eb="11">
      <t>ワ</t>
    </rPh>
    <rPh sb="13" eb="15">
      <t>カイダン</t>
    </rPh>
    <rPh sb="15" eb="16">
      <t>ジョウ</t>
    </rPh>
    <rPh sb="18" eb="19">
      <t>ワ</t>
    </rPh>
    <phoneticPr fontId="33"/>
  </si>
  <si>
    <t>3. 離れても肉眼で認めらる臥梁の曲げひび割れ、又は垂直ひび割れ</t>
    <rPh sb="14" eb="15">
      <t>ガ</t>
    </rPh>
    <rPh sb="21" eb="22">
      <t>ワ</t>
    </rPh>
    <rPh sb="30" eb="31">
      <t>ワ</t>
    </rPh>
    <phoneticPr fontId="55"/>
  </si>
  <si>
    <t>3. 連続しない局部的なれんが割れ</t>
    <rPh sb="3" eb="5">
      <t>レンゾク</t>
    </rPh>
    <rPh sb="8" eb="11">
      <t>キョクブテキ</t>
    </rPh>
    <rPh sb="15" eb="16">
      <t>ワ</t>
    </rPh>
    <phoneticPr fontId="33"/>
  </si>
  <si>
    <t xml:space="preserve">4. 化学薬品等によるコンクリートの変質
</t>
    <phoneticPr fontId="33"/>
  </si>
  <si>
    <r>
      <t xml:space="preserve">3. 仕上げ材の著しい剥離
</t>
    </r>
    <r>
      <rPr>
        <sz val="10"/>
        <color indexed="10"/>
        <rFont val="ＭＳ Ｐ明朝"/>
        <family val="1"/>
        <charset val="128"/>
      </rPr>
      <t>4. 局部的なれんがの欠損</t>
    </r>
    <phoneticPr fontId="55"/>
  </si>
  <si>
    <t>3. れんがの表面劣化
4. 目地モルタルの表面劣化</t>
    <rPh sb="7" eb="9">
      <t>ヒョウメン</t>
    </rPh>
    <rPh sb="9" eb="11">
      <t>レッカ</t>
    </rPh>
    <phoneticPr fontId="33"/>
  </si>
  <si>
    <t>4. 鉛直方向のひび割れ
5．目地の欠損、肌別れ</t>
    <rPh sb="15" eb="16">
      <t>メ</t>
    </rPh>
    <rPh sb="16" eb="17">
      <t>チ</t>
    </rPh>
    <rPh sb="18" eb="20">
      <t>ケッソン</t>
    </rPh>
    <rPh sb="21" eb="22">
      <t>ハダ</t>
    </rPh>
    <rPh sb="22" eb="23">
      <t>ワカ</t>
    </rPh>
    <phoneticPr fontId="33"/>
  </si>
  <si>
    <t>4. 連続しない目地部の肌割れ、ひび割れ</t>
    <rPh sb="3" eb="5">
      <t>レンゾク</t>
    </rPh>
    <rPh sb="8" eb="9">
      <t>メ</t>
    </rPh>
    <rPh sb="9" eb="10">
      <t>チ</t>
    </rPh>
    <rPh sb="10" eb="11">
      <t>ブ</t>
    </rPh>
    <rPh sb="12" eb="13">
      <t>ハダ</t>
    </rPh>
    <rPh sb="13" eb="14">
      <t>ワ</t>
    </rPh>
    <rPh sb="18" eb="19">
      <t>ワ</t>
    </rPh>
    <phoneticPr fontId="33"/>
  </si>
  <si>
    <t>5. 広範囲のれんがの欠損
6. 広範囲の目地抜け</t>
    <rPh sb="21" eb="22">
      <t>メ</t>
    </rPh>
    <rPh sb="22" eb="23">
      <t>チ</t>
    </rPh>
    <rPh sb="23" eb="24">
      <t>ヌ</t>
    </rPh>
    <phoneticPr fontId="33"/>
  </si>
  <si>
    <t>5. 連続する目地の抜け</t>
    <rPh sb="3" eb="5">
      <t>レンゾク</t>
    </rPh>
    <rPh sb="7" eb="8">
      <t>メ</t>
    </rPh>
    <rPh sb="8" eb="9">
      <t>チ</t>
    </rPh>
    <rPh sb="10" eb="11">
      <t>ヌ</t>
    </rPh>
    <phoneticPr fontId="33"/>
  </si>
  <si>
    <t>減点数</t>
  </si>
  <si>
    <r>
      <t>Ⅰ　　　　　　床
　</t>
    </r>
    <r>
      <rPr>
        <sz val="9"/>
        <color indexed="8"/>
        <rFont val="ＭＳ Ｐ明朝"/>
        <family val="1"/>
        <charset val="128"/>
      </rPr>
      <t>(小梁を含む）</t>
    </r>
    <rPh sb="14" eb="15">
      <t>フク</t>
    </rPh>
    <phoneticPr fontId="2"/>
  </si>
  <si>
    <t>①総床数の1/3以上</t>
    <phoneticPr fontId="2"/>
  </si>
  <si>
    <t>○</t>
  </si>
  <si>
    <t>②同上1/3～1/9</t>
    <phoneticPr fontId="55"/>
  </si>
  <si>
    <t>③同上　1/9未満</t>
    <phoneticPr fontId="55"/>
  </si>
  <si>
    <t>④同上 ０ 注)</t>
    <rPh sb="6" eb="7">
      <t>チュウ</t>
    </rPh>
    <phoneticPr fontId="55"/>
  </si>
  <si>
    <r>
      <t>Ⅱ　　　　　　　</t>
    </r>
    <r>
      <rPr>
        <sz val="11"/>
        <color indexed="10"/>
        <rFont val="ＭＳ Ｐ明朝"/>
        <family val="1"/>
        <charset val="128"/>
      </rPr>
      <t>基礎梁　臥梁</t>
    </r>
    <rPh sb="8" eb="10">
      <t>キソ</t>
    </rPh>
    <rPh sb="12" eb="13">
      <t>ガ</t>
    </rPh>
    <rPh sb="13" eb="14">
      <t>ハリ</t>
    </rPh>
    <phoneticPr fontId="55"/>
  </si>
  <si>
    <r>
      <t>①</t>
    </r>
    <r>
      <rPr>
        <sz val="8"/>
        <color indexed="8"/>
        <rFont val="ＭＳ Ｐ明朝"/>
        <family val="1"/>
        <charset val="128"/>
      </rPr>
      <t>建物1方向につき総部材数の1/3以上</t>
    </r>
    <phoneticPr fontId="2"/>
  </si>
  <si>
    <r>
      <t>Ⅲ　　　　　　</t>
    </r>
    <r>
      <rPr>
        <sz val="11"/>
        <color indexed="10"/>
        <rFont val="ＭＳ Ｐ明朝"/>
        <family val="1"/>
        <charset val="128"/>
      </rPr>
      <t>れんが壁</t>
    </r>
    <phoneticPr fontId="55"/>
  </si>
  <si>
    <t>①総部材数の1/3以上</t>
    <phoneticPr fontId="55"/>
  </si>
  <si>
    <t>小　　計</t>
  </si>
  <si>
    <t>集計欄</t>
  </si>
  <si>
    <r>
      <t>合計 (P</t>
    </r>
    <r>
      <rPr>
        <vertAlign val="subscript"/>
        <sz val="11"/>
        <color indexed="8"/>
        <rFont val="ＭＳ Ｐ明朝"/>
        <family val="1"/>
        <charset val="128"/>
      </rPr>
      <t>1</t>
    </r>
    <r>
      <rPr>
        <sz val="11"/>
        <color indexed="8"/>
        <rFont val="ＭＳ Ｐ明朝"/>
        <family val="1"/>
        <charset val="128"/>
      </rPr>
      <t>,P2)</t>
    </r>
  </si>
  <si>
    <r>
      <t>経年指標（</t>
    </r>
    <r>
      <rPr>
        <i/>
        <sz val="11"/>
        <color indexed="8"/>
        <rFont val="ＭＳ Ｐ明朝"/>
        <family val="1"/>
        <charset val="128"/>
      </rPr>
      <t>Ｔ</t>
    </r>
    <r>
      <rPr>
        <sz val="11"/>
        <color indexed="8"/>
        <rFont val="ＭＳ Ｐ明朝"/>
        <family val="1"/>
        <charset val="128"/>
      </rPr>
      <t>）</t>
    </r>
    <phoneticPr fontId="55"/>
  </si>
  <si>
    <t>(1-Pn)</t>
  </si>
  <si>
    <t>調査実施階数</t>
  </si>
  <si>
    <t>{(１Ｆの経年指標)＋(２Ｆの経年指標)＋(３Ｆの経年指標)＋(４Ｆの経年指標)＋(５Ｆの経年指標)＋(６Ｆの経年指標)}／(調査実施階数:Ｎ)</t>
  </si>
  <si>
    <t>経 年 指 標</t>
    <phoneticPr fontId="33"/>
  </si>
  <si>
    <t xml:space="preserve"> T= { 1F(</t>
    <phoneticPr fontId="2"/>
  </si>
  <si>
    <r>
      <t>Ｔ</t>
    </r>
    <r>
      <rPr>
        <sz val="14"/>
        <color indexed="8"/>
        <rFont val="ＭＳ Ｐ明朝"/>
        <family val="1"/>
        <charset val="128"/>
      </rPr>
      <t>＝</t>
    </r>
    <phoneticPr fontId="55"/>
  </si>
  <si>
    <t>←シリアルNOを書き込んでください。</t>
    <phoneticPr fontId="64"/>
  </si>
  <si>
    <t>　　　　注) ④は面積･総部材数が０のもので、建物の保全状態がきわめて良好と認められるもの</t>
    <rPh sb="4" eb="5">
      <t>チュウ</t>
    </rPh>
    <rPh sb="9" eb="11">
      <t>メンセキ</t>
    </rPh>
    <rPh sb="12" eb="13">
      <t>ソウ</t>
    </rPh>
    <rPh sb="13" eb="14">
      <t>ブ</t>
    </rPh>
    <rPh sb="14" eb="15">
      <t>ザイ</t>
    </rPh>
    <rPh sb="15" eb="16">
      <t>スウ</t>
    </rPh>
    <rPh sb="23" eb="25">
      <t>タテモノ</t>
    </rPh>
    <rPh sb="26" eb="28">
      <t>ホゼン</t>
    </rPh>
    <rPh sb="28" eb="30">
      <t>ジョウタイ</t>
    </rPh>
    <rPh sb="35" eb="37">
      <t>リョウコウ</t>
    </rPh>
    <rPh sb="38" eb="39">
      <t>ミト</t>
    </rPh>
    <phoneticPr fontId="55"/>
  </si>
  <si>
    <t>↑ 階数を必ず入力すること</t>
    <rPh sb="2" eb="4">
      <t>カイスウ</t>
    </rPh>
    <rPh sb="5" eb="6">
      <t>カナラ</t>
    </rPh>
    <rPh sb="7" eb="9">
      <t>ニュウリョク</t>
    </rPh>
    <phoneticPr fontId="33"/>
  </si>
  <si>
    <t>○</t>
    <phoneticPr fontId="66"/>
  </si>
  <si>
    <t>建築学会規準1989年</t>
    <rPh sb="0" eb="2">
      <t>ケンチク</t>
    </rPh>
    <rPh sb="2" eb="4">
      <t>ガッカイ</t>
    </rPh>
    <rPh sb="4" eb="6">
      <t>キジュン</t>
    </rPh>
    <rPh sb="10" eb="11">
      <t>ネン</t>
    </rPh>
    <phoneticPr fontId="66"/>
  </si>
  <si>
    <t>現行建築基準法施行令</t>
    <rPh sb="0" eb="2">
      <t>ゲンコウ</t>
    </rPh>
    <rPh sb="2" eb="4">
      <t>ケンチク</t>
    </rPh>
    <rPh sb="4" eb="7">
      <t>キジュンホウ</t>
    </rPh>
    <rPh sb="7" eb="10">
      <t>シコウレイ</t>
    </rPh>
    <phoneticPr fontId="66"/>
  </si>
  <si>
    <t>建物諸元</t>
    <rPh sb="0" eb="2">
      <t>タテモノ</t>
    </rPh>
    <rPh sb="2" eb="3">
      <t>ショ</t>
    </rPh>
    <rPh sb="3" eb="4">
      <t>ゲン</t>
    </rPh>
    <phoneticPr fontId="66"/>
  </si>
  <si>
    <t>×</t>
    <phoneticPr fontId="66"/>
  </si>
  <si>
    <t>（1952年規定）</t>
    <rPh sb="5" eb="6">
      <t>ネン</t>
    </rPh>
    <rPh sb="6" eb="8">
      <t>キテイ</t>
    </rPh>
    <phoneticPr fontId="66"/>
  </si>
  <si>
    <t>組積材種</t>
    <rPh sb="0" eb="1">
      <t>クミ</t>
    </rPh>
    <rPh sb="1" eb="2">
      <t>セキ</t>
    </rPh>
    <rPh sb="2" eb="3">
      <t>ザイ</t>
    </rPh>
    <rPh sb="3" eb="4">
      <t>シュ</t>
    </rPh>
    <phoneticPr fontId="66"/>
  </si>
  <si>
    <t>煉瓦</t>
    <rPh sb="0" eb="2">
      <t>レンガ</t>
    </rPh>
    <phoneticPr fontId="66"/>
  </si>
  <si>
    <t>組積造2種（2条表1）</t>
    <rPh sb="0" eb="1">
      <t>クミ</t>
    </rPh>
    <rPh sb="1" eb="2">
      <t>セキ</t>
    </rPh>
    <rPh sb="2" eb="3">
      <t>ゾウ</t>
    </rPh>
    <rPh sb="4" eb="5">
      <t>シュ</t>
    </rPh>
    <rPh sb="7" eb="8">
      <t>ジョウ</t>
    </rPh>
    <rPh sb="8" eb="9">
      <t>ヒョウ</t>
    </rPh>
    <phoneticPr fontId="66"/>
  </si>
  <si>
    <t>圧縮強度</t>
    <rPh sb="0" eb="2">
      <t>アッシュク</t>
    </rPh>
    <rPh sb="2" eb="4">
      <t>キョウド</t>
    </rPh>
    <phoneticPr fontId="66"/>
  </si>
  <si>
    <t>45kg/cm2と仮定する</t>
    <rPh sb="9" eb="11">
      <t>カテイ</t>
    </rPh>
    <phoneticPr fontId="66"/>
  </si>
  <si>
    <t>100kg/cm2以上（2条表1）</t>
    <rPh sb="9" eb="11">
      <t>イジョウ</t>
    </rPh>
    <rPh sb="13" eb="14">
      <t>ジョウ</t>
    </rPh>
    <rPh sb="14" eb="15">
      <t>ヒョウ</t>
    </rPh>
    <phoneticPr fontId="66"/>
  </si>
  <si>
    <t>階高</t>
    <rPh sb="0" eb="1">
      <t>カイ</t>
    </rPh>
    <rPh sb="1" eb="2">
      <t>コウ</t>
    </rPh>
    <phoneticPr fontId="66"/>
  </si>
  <si>
    <t>3.6m</t>
    <phoneticPr fontId="66"/>
  </si>
  <si>
    <t>3.0m以下（3条1）</t>
    <rPh sb="4" eb="6">
      <t>イカ</t>
    </rPh>
    <rPh sb="8" eb="9">
      <t>ジョウ</t>
    </rPh>
    <phoneticPr fontId="66"/>
  </si>
  <si>
    <t>高さ</t>
    <rPh sb="0" eb="1">
      <t>タカ</t>
    </rPh>
    <phoneticPr fontId="66"/>
  </si>
  <si>
    <t xml:space="preserve"> RC屋根</t>
    <rPh sb="3" eb="5">
      <t>ヤネ</t>
    </rPh>
    <phoneticPr fontId="66"/>
  </si>
  <si>
    <t>7.6m</t>
    <phoneticPr fontId="66"/>
  </si>
  <si>
    <t>高さ13m以下、軒高9m以下
（条件付き）（3条2）</t>
    <rPh sb="0" eb="1">
      <t>タカ</t>
    </rPh>
    <rPh sb="5" eb="7">
      <t>イカ</t>
    </rPh>
    <rPh sb="8" eb="9">
      <t>ケン</t>
    </rPh>
    <rPh sb="9" eb="10">
      <t>コウ</t>
    </rPh>
    <rPh sb="12" eb="14">
      <t>イカ</t>
    </rPh>
    <rPh sb="16" eb="18">
      <t>ジョウケン</t>
    </rPh>
    <rPh sb="18" eb="19">
      <t>ツ</t>
    </rPh>
    <rPh sb="23" eb="24">
      <t>ジョウ</t>
    </rPh>
    <phoneticPr fontId="66"/>
  </si>
  <si>
    <t>高さ13m以下、軒高9m以下。超える場合はＳ又はＲＣにて補強（建告1354）</t>
    <rPh sb="0" eb="1">
      <t>タカ</t>
    </rPh>
    <rPh sb="5" eb="7">
      <t>イカ</t>
    </rPh>
    <rPh sb="8" eb="9">
      <t>ケン</t>
    </rPh>
    <rPh sb="9" eb="10">
      <t>コウ</t>
    </rPh>
    <rPh sb="12" eb="14">
      <t>イカ</t>
    </rPh>
    <rPh sb="15" eb="16">
      <t>コ</t>
    </rPh>
    <rPh sb="18" eb="20">
      <t>バアイ</t>
    </rPh>
    <rPh sb="22" eb="23">
      <t>マタ</t>
    </rPh>
    <rPh sb="28" eb="30">
      <t>ホキョウ</t>
    </rPh>
    <rPh sb="31" eb="32">
      <t>ケン</t>
    </rPh>
    <rPh sb="32" eb="33">
      <t>コク</t>
    </rPh>
    <phoneticPr fontId="66"/>
  </si>
  <si>
    <t xml:space="preserve"> S造･W造の小屋組</t>
    <rPh sb="2" eb="3">
      <t>ゾウ</t>
    </rPh>
    <rPh sb="5" eb="6">
      <t>ゾウ</t>
    </rPh>
    <rPh sb="7" eb="9">
      <t>コヤ</t>
    </rPh>
    <rPh sb="9" eb="10">
      <t>クミ</t>
    </rPh>
    <phoneticPr fontId="66"/>
  </si>
  <si>
    <t>分割面積</t>
    <rPh sb="0" eb="2">
      <t>ブンカツ</t>
    </rPh>
    <rPh sb="2" eb="4">
      <t>メンセキ</t>
    </rPh>
    <phoneticPr fontId="66"/>
  </si>
  <si>
    <t xml:space="preserve"> RC屋根ｽﾗﾌﾞ無</t>
    <rPh sb="3" eb="5">
      <t>ヤネ</t>
    </rPh>
    <rPh sb="9" eb="10">
      <t>ム</t>
    </rPh>
    <phoneticPr fontId="66"/>
  </si>
  <si>
    <t>40㎡（4条1）</t>
    <rPh sb="5" eb="6">
      <t>ジョウ</t>
    </rPh>
    <phoneticPr fontId="66"/>
  </si>
  <si>
    <t xml:space="preserve"> RC屋根ｽﾗﾌﾞ有</t>
    <rPh sb="3" eb="5">
      <t>ヤネ</t>
    </rPh>
    <rPh sb="9" eb="10">
      <t>ユウ</t>
    </rPh>
    <phoneticPr fontId="66"/>
  </si>
  <si>
    <t>68.0㎡（廊下は140㎡）</t>
    <rPh sb="6" eb="8">
      <t>ロウカ</t>
    </rPh>
    <phoneticPr fontId="66"/>
  </si>
  <si>
    <t>60㎡（4条1）</t>
    <rPh sb="5" eb="6">
      <t>ジョウ</t>
    </rPh>
    <phoneticPr fontId="66"/>
  </si>
  <si>
    <t>壁の長さ（対隣壁の中心距離）</t>
    <rPh sb="0" eb="1">
      <t>カベ</t>
    </rPh>
    <rPh sb="2" eb="3">
      <t>ナガ</t>
    </rPh>
    <rPh sb="5" eb="6">
      <t>タイ</t>
    </rPh>
    <rPh sb="6" eb="7">
      <t>リン</t>
    </rPh>
    <rPh sb="7" eb="8">
      <t>カベ</t>
    </rPh>
    <rPh sb="9" eb="11">
      <t>チュウシン</t>
    </rPh>
    <rPh sb="11" eb="13">
      <t>キョリ</t>
    </rPh>
    <phoneticPr fontId="66"/>
  </si>
  <si>
    <t>9.47m（廊下は52.09m）</t>
    <rPh sb="6" eb="8">
      <t>ロウカ</t>
    </rPh>
    <phoneticPr fontId="66"/>
  </si>
  <si>
    <t>10m以下（4条2）</t>
    <rPh sb="3" eb="5">
      <t>イカ</t>
    </rPh>
    <rPh sb="7" eb="8">
      <t>ジョウ</t>
    </rPh>
    <phoneticPr fontId="66"/>
  </si>
  <si>
    <t>10m以下（54条）</t>
    <phoneticPr fontId="66"/>
  </si>
  <si>
    <t>壁の厚さ</t>
    <rPh sb="0" eb="1">
      <t>カベ</t>
    </rPh>
    <rPh sb="2" eb="3">
      <t>アツ</t>
    </rPh>
    <phoneticPr fontId="66"/>
  </si>
  <si>
    <t>階高の1/15以上（55条）</t>
    <rPh sb="0" eb="1">
      <t>カイ</t>
    </rPh>
    <rPh sb="1" eb="2">
      <t>コウ</t>
    </rPh>
    <rPh sb="7" eb="9">
      <t>イジョウ</t>
    </rPh>
    <rPh sb="12" eb="13">
      <t>ジョウ</t>
    </rPh>
    <phoneticPr fontId="66"/>
  </si>
  <si>
    <t xml:space="preserve"> 階数が２以上</t>
    <rPh sb="1" eb="2">
      <t>カイ</t>
    </rPh>
    <rPh sb="2" eb="3">
      <t>スウ</t>
    </rPh>
    <rPh sb="5" eb="7">
      <t>イジョウ</t>
    </rPh>
    <phoneticPr fontId="66"/>
  </si>
  <si>
    <t>壁長5m以下</t>
    <rPh sb="0" eb="1">
      <t>カベ</t>
    </rPh>
    <rPh sb="1" eb="2">
      <t>チョウ</t>
    </rPh>
    <rPh sb="4" eb="6">
      <t>イカ</t>
    </rPh>
    <phoneticPr fontId="66"/>
  </si>
  <si>
    <t>30cm以上（5条1）</t>
    <phoneticPr fontId="66"/>
  </si>
  <si>
    <t>30cm以上（55条）</t>
    <rPh sb="4" eb="6">
      <t>イジョウ</t>
    </rPh>
    <phoneticPr fontId="66"/>
  </si>
  <si>
    <t>壁長5m超える</t>
    <rPh sb="0" eb="1">
      <t>カベ</t>
    </rPh>
    <rPh sb="1" eb="2">
      <t>チョウ</t>
    </rPh>
    <rPh sb="4" eb="5">
      <t>コ</t>
    </rPh>
    <phoneticPr fontId="66"/>
  </si>
  <si>
    <t>40cm以上（5条1）</t>
    <phoneticPr fontId="66"/>
  </si>
  <si>
    <t>40cm以上（55条）</t>
    <rPh sb="4" eb="6">
      <t>イジョウ</t>
    </rPh>
    <phoneticPr fontId="66"/>
  </si>
  <si>
    <t xml:space="preserve"> 階数が１</t>
    <rPh sb="1" eb="2">
      <t>カイ</t>
    </rPh>
    <rPh sb="2" eb="3">
      <t>スウ</t>
    </rPh>
    <phoneticPr fontId="66"/>
  </si>
  <si>
    <t>30cm</t>
    <phoneticPr fontId="66"/>
  </si>
  <si>
    <t>20cm以上（5条1）</t>
    <phoneticPr fontId="66"/>
  </si>
  <si>
    <t>20cm以上（55条）</t>
    <rPh sb="4" eb="6">
      <t>イジョウ</t>
    </rPh>
    <phoneticPr fontId="66"/>
  </si>
  <si>
    <t>床</t>
    <rPh sb="0" eb="1">
      <t>ユカ</t>
    </rPh>
    <phoneticPr fontId="66"/>
  </si>
  <si>
    <t>RC床</t>
    <rPh sb="2" eb="3">
      <t>ユカ</t>
    </rPh>
    <phoneticPr fontId="66"/>
  </si>
  <si>
    <t>RC造又は組立RC造のスラブ（10条）</t>
    <rPh sb="2" eb="3">
      <t>ゾウ</t>
    </rPh>
    <rPh sb="3" eb="4">
      <t>マタ</t>
    </rPh>
    <rPh sb="5" eb="7">
      <t>クミタテ</t>
    </rPh>
    <rPh sb="9" eb="10">
      <t>ゾウ</t>
    </rPh>
    <rPh sb="17" eb="18">
      <t>ジョウ</t>
    </rPh>
    <phoneticPr fontId="66"/>
  </si>
  <si>
    <t>臥梁</t>
    <rPh sb="0" eb="1">
      <t>ガ</t>
    </rPh>
    <rPh sb="1" eb="2">
      <t>ハリ</t>
    </rPh>
    <phoneticPr fontId="66"/>
  </si>
  <si>
    <t>未調査</t>
    <rPh sb="0" eb="1">
      <t>ミ</t>
    </rPh>
    <rPh sb="1" eb="3">
      <t>チョウサ</t>
    </rPh>
    <phoneticPr fontId="66"/>
  </si>
  <si>
    <t>各階の壁頂にはRCの臥梁を連続して設ける。又はRC造床を設ける。（11条）</t>
    <rPh sb="0" eb="1">
      <t>カク</t>
    </rPh>
    <rPh sb="1" eb="2">
      <t>カイ</t>
    </rPh>
    <rPh sb="3" eb="4">
      <t>カベ</t>
    </rPh>
    <rPh sb="4" eb="5">
      <t>チョウ</t>
    </rPh>
    <rPh sb="10" eb="11">
      <t>ガ</t>
    </rPh>
    <rPh sb="11" eb="12">
      <t>ハリ</t>
    </rPh>
    <rPh sb="13" eb="15">
      <t>レンゾク</t>
    </rPh>
    <rPh sb="17" eb="18">
      <t>モウ</t>
    </rPh>
    <rPh sb="21" eb="22">
      <t>マタ</t>
    </rPh>
    <rPh sb="25" eb="26">
      <t>ゾウ</t>
    </rPh>
    <rPh sb="26" eb="27">
      <t>ユカ</t>
    </rPh>
    <rPh sb="28" eb="29">
      <t>モウ</t>
    </rPh>
    <rPh sb="35" eb="36">
      <t>ジョウ</t>
    </rPh>
    <phoneticPr fontId="66"/>
  </si>
  <si>
    <t>各階の壁頂にはRC､Sの臥梁を連続して設ける。又はRC造床を設ける。1階建の場合例外規定あり（56条）</t>
    <rPh sb="0" eb="1">
      <t>カク</t>
    </rPh>
    <rPh sb="1" eb="2">
      <t>カイ</t>
    </rPh>
    <rPh sb="3" eb="4">
      <t>カベ</t>
    </rPh>
    <rPh sb="4" eb="5">
      <t>チョウ</t>
    </rPh>
    <rPh sb="12" eb="13">
      <t>ガ</t>
    </rPh>
    <rPh sb="13" eb="14">
      <t>ハリ</t>
    </rPh>
    <rPh sb="15" eb="17">
      <t>レンゾク</t>
    </rPh>
    <rPh sb="19" eb="20">
      <t>モウ</t>
    </rPh>
    <rPh sb="23" eb="24">
      <t>マタ</t>
    </rPh>
    <rPh sb="27" eb="28">
      <t>ゾウ</t>
    </rPh>
    <rPh sb="28" eb="29">
      <t>ユカ</t>
    </rPh>
    <rPh sb="30" eb="31">
      <t>モウ</t>
    </rPh>
    <rPh sb="35" eb="36">
      <t>カイ</t>
    </rPh>
    <rPh sb="36" eb="37">
      <t>ケン</t>
    </rPh>
    <rPh sb="38" eb="40">
      <t>バアイ</t>
    </rPh>
    <rPh sb="40" eb="42">
      <t>レイガイ</t>
    </rPh>
    <rPh sb="42" eb="44">
      <t>キテイ</t>
    </rPh>
    <rPh sb="49" eb="50">
      <t>ジョウ</t>
    </rPh>
    <phoneticPr fontId="66"/>
  </si>
  <si>
    <t>開口部</t>
    <rPh sb="0" eb="3">
      <t>カイコウブ</t>
    </rPh>
    <phoneticPr fontId="66"/>
  </si>
  <si>
    <t>幅の総和</t>
    <rPh sb="0" eb="1">
      <t>ハバ</t>
    </rPh>
    <rPh sb="2" eb="4">
      <t>ソウワ</t>
    </rPh>
    <phoneticPr fontId="66"/>
  </si>
  <si>
    <t>5.0/9.17</t>
    <phoneticPr fontId="66"/>
  </si>
  <si>
    <t>対隣壁間隔の1/2以下（6条1）</t>
    <rPh sb="0" eb="1">
      <t>タイ</t>
    </rPh>
    <rPh sb="1" eb="2">
      <t>リン</t>
    </rPh>
    <rPh sb="2" eb="3">
      <t>カベ</t>
    </rPh>
    <rPh sb="3" eb="5">
      <t>カンカク</t>
    </rPh>
    <rPh sb="9" eb="11">
      <t>イカ</t>
    </rPh>
    <rPh sb="13" eb="14">
      <t>ジョウ</t>
    </rPh>
    <phoneticPr fontId="66"/>
  </si>
  <si>
    <t>対隣壁間隔の1/2以下（57条）</t>
    <rPh sb="0" eb="1">
      <t>タイ</t>
    </rPh>
    <rPh sb="1" eb="2">
      <t>リン</t>
    </rPh>
    <rPh sb="2" eb="3">
      <t>カベ</t>
    </rPh>
    <rPh sb="3" eb="5">
      <t>カンカク</t>
    </rPh>
    <rPh sb="9" eb="11">
      <t>イカ</t>
    </rPh>
    <rPh sb="14" eb="15">
      <t>ジョウ</t>
    </rPh>
    <phoneticPr fontId="66"/>
  </si>
  <si>
    <t>幅1m以上の開口のまぐさの構造</t>
    <rPh sb="0" eb="1">
      <t>ハバ</t>
    </rPh>
    <rPh sb="3" eb="5">
      <t>イジョウ</t>
    </rPh>
    <rPh sb="6" eb="8">
      <t>カイコウ</t>
    </rPh>
    <rPh sb="13" eb="15">
      <t>コウゾウ</t>
    </rPh>
    <phoneticPr fontId="66"/>
  </si>
  <si>
    <t>鉄筋コンクリート造のまぐさ（7条1）</t>
    <rPh sb="0" eb="2">
      <t>テッキン</t>
    </rPh>
    <rPh sb="8" eb="9">
      <t>ゾウ</t>
    </rPh>
    <phoneticPr fontId="66"/>
  </si>
  <si>
    <t>鉄筋コンクリート造のまぐさ（57条）</t>
    <rPh sb="0" eb="2">
      <t>テッキン</t>
    </rPh>
    <rPh sb="8" eb="9">
      <t>ゾウ</t>
    </rPh>
    <phoneticPr fontId="66"/>
  </si>
  <si>
    <t>総和</t>
    <rPh sb="0" eb="2">
      <t>ソウワ</t>
    </rPh>
    <phoneticPr fontId="66"/>
  </si>
  <si>
    <t>各階</t>
    <rPh sb="0" eb="2">
      <t>カクカイ</t>
    </rPh>
    <phoneticPr fontId="66"/>
  </si>
  <si>
    <t>Ｘ</t>
    <phoneticPr fontId="66"/>
  </si>
  <si>
    <t>72.5/151.5＝1.4/3</t>
    <phoneticPr fontId="66"/>
  </si>
  <si>
    <t>開口部の幅の総和は壁の総長の1/3以下（6条1）</t>
    <rPh sb="0" eb="3">
      <t>カイコウブ</t>
    </rPh>
    <rPh sb="4" eb="5">
      <t>ハバ</t>
    </rPh>
    <rPh sb="6" eb="8">
      <t>ソウワ</t>
    </rPh>
    <rPh sb="9" eb="10">
      <t>カベ</t>
    </rPh>
    <rPh sb="11" eb="12">
      <t>ソウ</t>
    </rPh>
    <rPh sb="12" eb="13">
      <t>チョウ</t>
    </rPh>
    <rPh sb="17" eb="19">
      <t>イカ</t>
    </rPh>
    <phoneticPr fontId="66"/>
  </si>
  <si>
    <t>開口部の幅の総和は壁の総長の1/3以下（57条）</t>
    <rPh sb="0" eb="3">
      <t>カイコウブ</t>
    </rPh>
    <rPh sb="4" eb="5">
      <t>ハバ</t>
    </rPh>
    <rPh sb="6" eb="8">
      <t>ソウワ</t>
    </rPh>
    <rPh sb="9" eb="10">
      <t>カベ</t>
    </rPh>
    <rPh sb="11" eb="12">
      <t>ソウ</t>
    </rPh>
    <rPh sb="12" eb="13">
      <t>チョウ</t>
    </rPh>
    <rPh sb="17" eb="19">
      <t>イカ</t>
    </rPh>
    <phoneticPr fontId="66"/>
  </si>
  <si>
    <t>Ｙ</t>
    <phoneticPr fontId="66"/>
  </si>
  <si>
    <t>壁量</t>
    <rPh sb="0" eb="1">
      <t>カベ</t>
    </rPh>
    <rPh sb="1" eb="2">
      <t>リョウ</t>
    </rPh>
    <phoneticPr fontId="66"/>
  </si>
  <si>
    <t xml:space="preserve"> 3 階</t>
    <rPh sb="3" eb="4">
      <t>カイ</t>
    </rPh>
    <phoneticPr fontId="66"/>
  </si>
  <si>
    <t>○○○cm/㎡</t>
    <phoneticPr fontId="66"/>
  </si>
  <si>
    <t xml:space="preserve"> 2 階</t>
    <rPh sb="3" eb="4">
      <t>カイ</t>
    </rPh>
    <phoneticPr fontId="66"/>
  </si>
  <si>
    <t xml:space="preserve"> 1 階</t>
    <rPh sb="3" eb="4">
      <t>カイ</t>
    </rPh>
    <phoneticPr fontId="66"/>
  </si>
  <si>
    <t>屋根スラブより突出する妻壁</t>
    <rPh sb="0" eb="2">
      <t>ヤネ</t>
    </rPh>
    <rPh sb="7" eb="9">
      <t>トッシュツ</t>
    </rPh>
    <rPh sb="11" eb="12">
      <t>ツマ</t>
    </rPh>
    <rPh sb="12" eb="13">
      <t>カベ</t>
    </rPh>
    <phoneticPr fontId="66"/>
  </si>
  <si>
    <t>（厚さ300のバットレスの出は1m）</t>
    <rPh sb="1" eb="2">
      <t>アツ</t>
    </rPh>
    <rPh sb="13" eb="14">
      <t>デ</t>
    </rPh>
    <phoneticPr fontId="66"/>
  </si>
  <si>
    <t>頂部にはRCの臥梁を設ける。（11条6）</t>
    <rPh sb="0" eb="1">
      <t>チョウ</t>
    </rPh>
    <rPh sb="1" eb="2">
      <t>ブ</t>
    </rPh>
    <rPh sb="7" eb="8">
      <t>ガ</t>
    </rPh>
    <rPh sb="8" eb="9">
      <t>ハリ</t>
    </rPh>
    <rPh sb="10" eb="11">
      <t>モウ</t>
    </rPh>
    <rPh sb="17" eb="18">
      <t>ジョウ</t>
    </rPh>
    <phoneticPr fontId="66"/>
  </si>
  <si>
    <t>基礎</t>
    <rPh sb="0" eb="2">
      <t>キソ</t>
    </rPh>
    <phoneticPr fontId="66"/>
  </si>
  <si>
    <t>（RC布基礎）</t>
    <rPh sb="3" eb="4">
      <t>ヌノ</t>
    </rPh>
    <rPh sb="4" eb="6">
      <t>キソ</t>
    </rPh>
    <phoneticPr fontId="66"/>
  </si>
  <si>
    <t>布基礎又は、つなぎ梁を連続して設ける。（12条1）</t>
    <rPh sb="0" eb="1">
      <t>ヌノ</t>
    </rPh>
    <rPh sb="1" eb="3">
      <t>キソ</t>
    </rPh>
    <rPh sb="3" eb="4">
      <t>マタ</t>
    </rPh>
    <rPh sb="9" eb="10">
      <t>ハリ</t>
    </rPh>
    <rPh sb="11" eb="13">
      <t>レンゾク</t>
    </rPh>
    <rPh sb="15" eb="16">
      <t>モウ</t>
    </rPh>
    <rPh sb="22" eb="23">
      <t>ジョウ</t>
    </rPh>
    <phoneticPr fontId="66"/>
  </si>
  <si>
    <t>目地モルタル</t>
    <rPh sb="0" eb="1">
      <t>メ</t>
    </rPh>
    <rPh sb="1" eb="2">
      <t>チ</t>
    </rPh>
    <phoneticPr fontId="66"/>
  </si>
  <si>
    <t>（セメント）</t>
    <phoneticPr fontId="66"/>
  </si>
  <si>
    <t>セメント1：砂3
（14条）</t>
    <rPh sb="6" eb="7">
      <t>スナ</t>
    </rPh>
    <rPh sb="12" eb="13">
      <t>ジョウ</t>
    </rPh>
    <phoneticPr fontId="66"/>
  </si>
  <si>
    <t>セメント1：砂3
（52条）又は同等以上</t>
    <rPh sb="6" eb="7">
      <t>スナ</t>
    </rPh>
    <rPh sb="12" eb="13">
      <t>ジョウ</t>
    </rPh>
    <rPh sb="14" eb="15">
      <t>マタ</t>
    </rPh>
    <rPh sb="16" eb="18">
      <t>ドウトウ</t>
    </rPh>
    <rPh sb="18" eb="20">
      <t>イジョウ</t>
    </rPh>
    <phoneticPr fontId="66"/>
  </si>
  <si>
    <t>3-6　耐震診断フローチャート・・・・・・・・・・・・・・・・・・・・・・・・・・・・・・</t>
    <rPh sb="4" eb="6">
      <t>タイシン</t>
    </rPh>
    <rPh sb="6" eb="8">
      <t>シンダン</t>
    </rPh>
    <phoneticPr fontId="2"/>
  </si>
  <si>
    <t xml:space="preserve">4-4　面外方向の検討・・・・・ ・・・・・・・・・・・・・・・・・・・・・・・・・・・・・ </t>
    <rPh sb="4" eb="5">
      <t>メン</t>
    </rPh>
    <rPh sb="5" eb="6">
      <t>ガイ</t>
    </rPh>
    <rPh sb="6" eb="8">
      <t>ホウコウ</t>
    </rPh>
    <phoneticPr fontId="2"/>
  </si>
  <si>
    <t>2-2-3　コンクリート・レンガ壁のひび割れ劣化等・・・・・・・・・・</t>
    <rPh sb="16" eb="17">
      <t>カベ</t>
    </rPh>
    <rPh sb="22" eb="24">
      <t>レッカ</t>
    </rPh>
    <rPh sb="24" eb="25">
      <t>トウ</t>
    </rPh>
    <phoneticPr fontId="2"/>
  </si>
  <si>
    <t>2-2-6　レンガの強度・・・・・・・・・・・・・・・・・・・・・・・・・・・・・・・</t>
    <rPh sb="10" eb="12">
      <t>キョウド</t>
    </rPh>
    <phoneticPr fontId="2"/>
  </si>
  <si>
    <t>2-2-7　レンガ目地の強度・・・・・・・・・・・・・・・・・・・・・・・・・・・</t>
    <rPh sb="9" eb="10">
      <t>メ</t>
    </rPh>
    <rPh sb="10" eb="11">
      <t>チ</t>
    </rPh>
    <rPh sb="12" eb="14">
      <t>キョウド</t>
    </rPh>
    <phoneticPr fontId="2"/>
  </si>
  <si>
    <t>5-2　調査建物の現行基準（規準）に対する適不適の確認</t>
    <rPh sb="4" eb="6">
      <t>チョウサ</t>
    </rPh>
    <rPh sb="6" eb="8">
      <t>タテモノ</t>
    </rPh>
    <rPh sb="9" eb="11">
      <t>ゲンコウ</t>
    </rPh>
    <rPh sb="11" eb="13">
      <t>キジュン</t>
    </rPh>
    <rPh sb="14" eb="16">
      <t>キジュン</t>
    </rPh>
    <rPh sb="18" eb="19">
      <t>タイ</t>
    </rPh>
    <rPh sb="21" eb="22">
      <t>テキ</t>
    </rPh>
    <rPh sb="22" eb="24">
      <t>フテキ</t>
    </rPh>
    <rPh sb="25" eb="27">
      <t>カクニン</t>
    </rPh>
    <phoneticPr fontId="66"/>
  </si>
  <si>
    <t>5-2　調査建物の現行基準（規準）に対する適不適の確認 ・・・・・・</t>
    <rPh sb="4" eb="6">
      <t>チョウサ</t>
    </rPh>
    <rPh sb="6" eb="8">
      <t>タテモノ</t>
    </rPh>
    <rPh sb="9" eb="11">
      <t>ゲンコウ</t>
    </rPh>
    <rPh sb="11" eb="13">
      <t>キジュン</t>
    </rPh>
    <rPh sb="14" eb="16">
      <t>キジュン</t>
    </rPh>
    <rPh sb="18" eb="19">
      <t>タイ</t>
    </rPh>
    <rPh sb="21" eb="22">
      <t>テキ</t>
    </rPh>
    <rPh sb="22" eb="24">
      <t>フテキ</t>
    </rPh>
    <rPh sb="25" eb="27">
      <t>カクニン</t>
    </rPh>
    <phoneticPr fontId="2"/>
  </si>
  <si>
    <t>３．６　耐震診断フローチャート</t>
    <rPh sb="4" eb="6">
      <t>タイシン</t>
    </rPh>
    <rPh sb="6" eb="8">
      <t>シンダン</t>
    </rPh>
    <phoneticPr fontId="69"/>
  </si>
  <si>
    <t>Is≧0.6かつq≧1.05の場合</t>
    <rPh sb="15" eb="17">
      <t>バアイ</t>
    </rPh>
    <phoneticPr fontId="18"/>
  </si>
  <si>
    <t>・判定結果考察</t>
    <phoneticPr fontId="18"/>
  </si>
  <si>
    <t>※全頁、判定結果考察の記述については、下表に準ずること</t>
    <rPh sb="1" eb="2">
      <t>ゼン</t>
    </rPh>
    <rPh sb="2" eb="3">
      <t>ペイジ</t>
    </rPh>
    <rPh sb="11" eb="13">
      <t>キジュツ</t>
    </rPh>
    <rPh sb="19" eb="20">
      <t>カ</t>
    </rPh>
    <rPh sb="20" eb="21">
      <t>ヒョウ</t>
    </rPh>
    <rPh sb="22" eb="23">
      <t>ジュン</t>
    </rPh>
    <phoneticPr fontId="18"/>
  </si>
  <si>
    <t>①</t>
    <phoneticPr fontId="18"/>
  </si>
  <si>
    <t>②</t>
    <phoneticPr fontId="18"/>
  </si>
  <si>
    <t>③</t>
    <phoneticPr fontId="18"/>
  </si>
  <si>
    <t>　Is＜0.3又はq＜0.5の場合</t>
    <rPh sb="7" eb="8">
      <t>マタ</t>
    </rPh>
    <rPh sb="15" eb="17">
      <t>バアイ</t>
    </rPh>
    <phoneticPr fontId="18"/>
  </si>
  <si>
    <t>　①及び③以外の場合</t>
    <rPh sb="2" eb="3">
      <t>オヨ</t>
    </rPh>
    <rPh sb="5" eb="7">
      <t>イガイ</t>
    </rPh>
    <rPh sb="8" eb="10">
      <t>バアイ</t>
    </rPh>
    <phoneticPr fontId="18"/>
  </si>
  <si>
    <r>
      <t>　地震の震動及び衝撃に対して倒壊し、
　又は崩壊する</t>
    </r>
    <r>
      <rPr>
        <sz val="10"/>
        <color indexed="10"/>
        <rFont val="ＭＳ 明朝"/>
        <family val="1"/>
        <charset val="128"/>
      </rPr>
      <t>危険性が高い</t>
    </r>
    <rPh sb="1" eb="3">
      <t>ジシン</t>
    </rPh>
    <rPh sb="4" eb="6">
      <t>シンドウ</t>
    </rPh>
    <rPh sb="6" eb="7">
      <t>オヨ</t>
    </rPh>
    <rPh sb="8" eb="10">
      <t>ショウゲキ</t>
    </rPh>
    <rPh sb="11" eb="12">
      <t>タイ</t>
    </rPh>
    <rPh sb="14" eb="16">
      <t>トウカイ</t>
    </rPh>
    <rPh sb="20" eb="21">
      <t>マタ</t>
    </rPh>
    <rPh sb="22" eb="24">
      <t>ホウカイ</t>
    </rPh>
    <rPh sb="26" eb="29">
      <t>キケンセイ</t>
    </rPh>
    <rPh sb="30" eb="31">
      <t>タカ</t>
    </rPh>
    <phoneticPr fontId="18"/>
  </si>
  <si>
    <r>
      <t>　地震の震動及び衝撃に対して倒壊し、
　又は崩壊する</t>
    </r>
    <r>
      <rPr>
        <sz val="10"/>
        <color indexed="10"/>
        <rFont val="ＭＳ 明朝"/>
        <family val="1"/>
        <charset val="128"/>
      </rPr>
      <t>危険性が低い</t>
    </r>
    <rPh sb="1" eb="3">
      <t>ジシン</t>
    </rPh>
    <rPh sb="4" eb="6">
      <t>シンドウ</t>
    </rPh>
    <rPh sb="6" eb="7">
      <t>オヨ</t>
    </rPh>
    <rPh sb="8" eb="10">
      <t>ショウゲキ</t>
    </rPh>
    <rPh sb="11" eb="12">
      <t>タイ</t>
    </rPh>
    <rPh sb="14" eb="16">
      <t>トウカイ</t>
    </rPh>
    <rPh sb="20" eb="21">
      <t>マタ</t>
    </rPh>
    <rPh sb="22" eb="24">
      <t>ホウカイ</t>
    </rPh>
    <rPh sb="26" eb="29">
      <t>キケンセイ</t>
    </rPh>
    <rPh sb="30" eb="31">
      <t>ヒク</t>
    </rPh>
    <phoneticPr fontId="18"/>
  </si>
  <si>
    <r>
      <t>　地震の震動及び衝撃に対して倒壊し,
　又は崩壊する</t>
    </r>
    <r>
      <rPr>
        <sz val="10"/>
        <color indexed="10"/>
        <rFont val="ＭＳ 明朝"/>
        <family val="1"/>
        <charset val="128"/>
      </rPr>
      <t>危険性がある</t>
    </r>
    <rPh sb="1" eb="3">
      <t>ジシン</t>
    </rPh>
    <rPh sb="4" eb="6">
      <t>シンドウ</t>
    </rPh>
    <rPh sb="6" eb="7">
      <t>オヨ</t>
    </rPh>
    <rPh sb="8" eb="10">
      <t>ショウゲキ</t>
    </rPh>
    <rPh sb="11" eb="12">
      <t>タイ</t>
    </rPh>
    <rPh sb="14" eb="16">
      <t>トウカイ</t>
    </rPh>
    <rPh sb="20" eb="21">
      <t>マタ</t>
    </rPh>
    <rPh sb="22" eb="24">
      <t>ホウカイ</t>
    </rPh>
    <rPh sb="26" eb="29">
      <t>キケンセイ</t>
    </rPh>
    <phoneticPr fontId="18"/>
  </si>
  <si>
    <t>中性化</t>
    <rPh sb="0" eb="3">
      <t>チュウセイカ</t>
    </rPh>
    <phoneticPr fontId="2"/>
  </si>
  <si>
    <t>基準値</t>
    <rPh sb="0" eb="3">
      <t>キジュンチ</t>
    </rPh>
    <phoneticPr fontId="2"/>
  </si>
  <si>
    <t>㎜</t>
    <phoneticPr fontId="2"/>
  </si>
  <si>
    <t>測定値の最大</t>
    <rPh sb="0" eb="3">
      <t>ソクテイチ</t>
    </rPh>
    <rPh sb="4" eb="6">
      <t>サイダイ</t>
    </rPh>
    <phoneticPr fontId="2"/>
  </si>
  <si>
    <t>各階の中性化深さ</t>
    <rPh sb="0" eb="2">
      <t>カクカイ</t>
    </rPh>
    <rPh sb="3" eb="6">
      <t>チュウセイカ</t>
    </rPh>
    <rPh sb="6" eb="7">
      <t>フカ</t>
    </rPh>
    <phoneticPr fontId="2"/>
  </si>
  <si>
    <t>※基準値（浜田式　Ⅹ=√（t/7.2）㎝）</t>
    <phoneticPr fontId="2"/>
  </si>
  <si>
    <t>※測定値（コア１面の平均中性化深さ）</t>
    <phoneticPr fontId="2"/>
  </si>
  <si>
    <t>※中性化深さ（コアの平均中性化深さに標準偏差の1/2を加算した数値）</t>
    <phoneticPr fontId="2"/>
  </si>
  <si>
    <t>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</si>
</sst>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P\1\-#"/>
    <numFmt numFmtId="177" formatCode="\P#"/>
    <numFmt numFmtId="178" formatCode="\P\2\-#"/>
    <numFmt numFmtId="179" formatCode="\P\3\-#"/>
    <numFmt numFmtId="180" formatCode="\P\4\-#"/>
    <numFmt numFmtId="181" formatCode="\P\5\-#"/>
    <numFmt numFmtId="182" formatCode="0.0"/>
    <numFmt numFmtId="183" formatCode="0.000"/>
    <numFmt numFmtId="184" formatCode="\-\ 0\ \-"/>
    <numFmt numFmtId="185" formatCode="0&quot; F&quot;"/>
    <numFmt numFmtId="186" formatCode="\-0\-"/>
    <numFmt numFmtId="187" formatCode="&quot;1F &quot;0.000"/>
    <numFmt numFmtId="188" formatCode="&quot;2F &quot;0.000"/>
    <numFmt numFmtId="189" formatCode="&quot;3F &quot;0.000"/>
    <numFmt numFmtId="190" formatCode="&quot;4F &quot;0.000"/>
    <numFmt numFmtId="191" formatCode="&quot;5F &quot;0.000"/>
    <numFmt numFmtId="192" formatCode="&quot;6F &quot;0.000"/>
    <numFmt numFmtId="193" formatCode="0&quot; ﾌﾛｱｰ&quot;"/>
    <numFmt numFmtId="194" formatCode="0&quot; 階建&quot;"/>
    <numFmt numFmtId="195" formatCode="0.000\ &quot;x&quot;"/>
    <numFmt numFmtId="196" formatCode="0.000\ &quot;)&quot;"/>
    <numFmt numFmtId="197" formatCode="&quot;} /&quot;0&quot;F =&quot;"/>
    <numFmt numFmtId="198" formatCode="&quot;Ｔ= &quot;0.000"/>
    <numFmt numFmtId="199" formatCode="0.00_);[Red]\(0.00\)"/>
    <numFmt numFmtId="200" formatCode="000"/>
  </numFmts>
  <fonts count="8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明朝"/>
      <family val="1"/>
      <charset val="128"/>
    </font>
    <font>
      <sz val="11"/>
      <color indexed="8"/>
      <name val="ＭＳ 明朝"/>
      <family val="1"/>
      <charset val="128"/>
    </font>
    <font>
      <sz val="10"/>
      <color indexed="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sz val="11"/>
      <color indexed="8"/>
      <name val="ＭＳ Ｐゴシック"/>
      <family val="3"/>
      <charset val="128"/>
    </font>
    <font>
      <u val="double"/>
      <sz val="11"/>
      <color indexed="8"/>
      <name val="ＭＳ 明朝"/>
      <family val="1"/>
      <charset val="128"/>
    </font>
    <font>
      <b/>
      <sz val="11"/>
      <color indexed="8"/>
      <name val="ＭＳ ゴシック"/>
      <family val="3"/>
      <charset val="128"/>
    </font>
    <font>
      <sz val="11"/>
      <color indexed="8"/>
      <name val="ＭＳ Ｐ明朝"/>
      <family val="1"/>
      <charset val="128"/>
    </font>
    <font>
      <u val="double"/>
      <sz val="11"/>
      <color indexed="8"/>
      <name val="ＭＳ Ｐ明朝"/>
      <family val="1"/>
      <charset val="128"/>
    </font>
    <font>
      <vertAlign val="subscript"/>
      <sz val="11"/>
      <color indexed="8"/>
      <name val="ＭＳ Ｐ明朝"/>
      <family val="1"/>
      <charset val="128"/>
    </font>
    <font>
      <u val="double"/>
      <sz val="10"/>
      <color indexed="8"/>
      <name val="ＭＳ 明朝"/>
      <family val="1"/>
      <charset val="128"/>
    </font>
    <font>
      <u val="doubleAccounting"/>
      <sz val="10"/>
      <color indexed="8"/>
      <name val="ＭＳ 明朝"/>
      <family val="1"/>
      <charset val="128"/>
    </font>
    <font>
      <u val="doubleAccounting"/>
      <sz val="10"/>
      <color indexed="10"/>
      <name val="ＭＳ 明朝"/>
      <family val="1"/>
      <charset val="128"/>
    </font>
    <font>
      <sz val="6"/>
      <name val="ＭＳ Ｐゴシック"/>
      <family val="3"/>
      <charset val="128"/>
    </font>
    <font>
      <sz val="10"/>
      <name val="ＭＳ 明朝"/>
      <family val="1"/>
      <charset val="128"/>
    </font>
    <font>
      <u val="double"/>
      <sz val="10"/>
      <name val="ＭＳ 明朝"/>
      <family val="1"/>
      <charset val="128"/>
    </font>
    <font>
      <sz val="6"/>
      <name val="ＭＳ Ｐゴシック"/>
      <family val="3"/>
      <charset val="128"/>
    </font>
    <font>
      <sz val="6"/>
      <name val="ＭＳ Ｐゴシック"/>
      <family val="3"/>
      <charset val="128"/>
    </font>
    <font>
      <b/>
      <sz val="12"/>
      <color indexed="8"/>
      <name val="ＭＳ 明朝"/>
      <family val="1"/>
      <charset val="128"/>
    </font>
    <font>
      <b/>
      <sz val="11"/>
      <color indexed="8"/>
      <name val="ＭＳ Ｐ明朝"/>
      <family val="1"/>
      <charset val="128"/>
    </font>
    <font>
      <sz val="7"/>
      <color indexed="8"/>
      <name val="ＭＳ Ｐ明朝"/>
      <family val="1"/>
      <charset val="128"/>
    </font>
    <font>
      <sz val="10"/>
      <color indexed="8"/>
      <name val="ＭＳ Ｐ明朝"/>
      <family val="1"/>
      <charset val="128"/>
    </font>
    <font>
      <b/>
      <sz val="10"/>
      <color indexed="8"/>
      <name val="ＭＳ 明朝"/>
      <family val="1"/>
      <charset val="128"/>
    </font>
    <font>
      <sz val="11"/>
      <color indexed="10"/>
      <name val="ＭＳ Ｐ明朝"/>
      <family val="1"/>
      <charset val="128"/>
    </font>
    <font>
      <sz val="10"/>
      <color indexed="10"/>
      <name val="ＭＳ Ｐ明朝"/>
      <family val="1"/>
      <charset val="128"/>
    </font>
    <font>
      <sz val="16"/>
      <color indexed="10"/>
      <name val="ＭＳ Ｐ明朝"/>
      <family val="1"/>
      <charset val="128"/>
    </font>
    <font>
      <b/>
      <sz val="16"/>
      <color indexed="8"/>
      <name val="ＭＳ ゴシック"/>
      <family val="3"/>
      <charset val="128"/>
    </font>
    <font>
      <sz val="16"/>
      <color indexed="57"/>
      <name val="ＭＳ Ｐ明朝"/>
      <family val="1"/>
      <charset val="128"/>
    </font>
    <font>
      <sz val="6"/>
      <name val="ＭＳ ゴシック"/>
      <family val="3"/>
      <charset val="128"/>
    </font>
    <font>
      <sz val="15"/>
      <color indexed="57"/>
      <name val="ＭＳ Ｐ明朝"/>
      <family val="1"/>
      <charset val="128"/>
    </font>
    <font>
      <sz val="16"/>
      <color indexed="8"/>
      <name val="ＭＳ ゴシック"/>
      <family val="3"/>
      <charset val="128"/>
    </font>
    <font>
      <sz val="16"/>
      <color indexed="10"/>
      <name val="ＭＳ ゴシック"/>
      <family val="3"/>
      <charset val="128"/>
    </font>
    <font>
      <i/>
      <sz val="16"/>
      <color indexed="10"/>
      <name val="ＭＳ ゴシック"/>
      <family val="3"/>
      <charset val="128"/>
    </font>
    <font>
      <i/>
      <vertAlign val="subscript"/>
      <sz val="16"/>
      <color indexed="10"/>
      <name val="ＭＳ ゴシック"/>
      <family val="3"/>
      <charset val="128"/>
    </font>
    <font>
      <sz val="6"/>
      <name val="ＭＳ Ｐ明朝"/>
      <family val="1"/>
      <charset val="128"/>
    </font>
    <font>
      <sz val="11"/>
      <color indexed="57"/>
      <name val="ＭＳ Ｐ明朝"/>
      <family val="1"/>
      <charset val="128"/>
    </font>
    <font>
      <sz val="12"/>
      <color indexed="8"/>
      <name val="ＭＳ Ｐ明朝"/>
      <family val="1"/>
      <charset val="128"/>
    </font>
    <font>
      <i/>
      <sz val="12"/>
      <color indexed="8"/>
      <name val="ＭＳ Ｐ明朝"/>
      <family val="1"/>
      <charset val="128"/>
    </font>
    <font>
      <i/>
      <vertAlign val="subscript"/>
      <sz val="12"/>
      <color indexed="8"/>
      <name val="ＭＳ Ｐ明朝"/>
      <family val="1"/>
      <charset val="128"/>
    </font>
    <font>
      <sz val="10"/>
      <color indexed="57"/>
      <name val="ＭＳ Ｐ明朝"/>
      <family val="1"/>
      <charset val="128"/>
    </font>
    <font>
      <sz val="8"/>
      <color indexed="57"/>
      <name val="ＭＳ Ｐ明朝"/>
      <family val="1"/>
      <charset val="128"/>
    </font>
    <font>
      <sz val="12"/>
      <color indexed="9"/>
      <name val="ＭＳ Ｐ明朝"/>
      <family val="1"/>
      <charset val="128"/>
    </font>
    <font>
      <sz val="9"/>
      <color indexed="57"/>
      <name val="ＭＳ Ｐ明朝"/>
      <family val="1"/>
      <charset val="128"/>
    </font>
    <font>
      <b/>
      <sz val="10"/>
      <color indexed="8"/>
      <name val="ＭＳ Ｐ明朝"/>
      <family val="1"/>
      <charset val="128"/>
    </font>
    <font>
      <sz val="14"/>
      <color indexed="8"/>
      <name val="ＭＳ Ｐ明朝"/>
      <family val="1"/>
      <charset val="128"/>
    </font>
    <font>
      <sz val="10.5"/>
      <color indexed="8"/>
      <name val="ＭＳ Ｐ明朝"/>
      <family val="1"/>
      <charset val="128"/>
    </font>
    <font>
      <sz val="15"/>
      <color indexed="8"/>
      <name val="ＭＳ Ｐ明朝"/>
      <family val="1"/>
      <charset val="128"/>
    </font>
    <font>
      <sz val="10"/>
      <name val="ＭＳ ゴシック"/>
      <family val="3"/>
      <charset val="128"/>
    </font>
    <font>
      <sz val="6"/>
      <name val="ＭＳ Ｐゴシック"/>
      <family val="3"/>
      <charset val="128"/>
    </font>
    <font>
      <sz val="12"/>
      <color indexed="10"/>
      <name val="ＭＳ Ｐ明朝"/>
      <family val="1"/>
      <charset val="128"/>
    </font>
    <font>
      <sz val="20"/>
      <name val="ＭＳ ゴシック"/>
      <family val="3"/>
      <charset val="128"/>
    </font>
    <font>
      <sz val="8"/>
      <color indexed="8"/>
      <name val="ＭＳ Ｐ明朝"/>
      <family val="1"/>
      <charset val="128"/>
    </font>
    <font>
      <sz val="9"/>
      <color indexed="8"/>
      <name val="ＭＳ Ｐ明朝"/>
      <family val="1"/>
      <charset val="128"/>
    </font>
    <font>
      <sz val="16"/>
      <color indexed="8"/>
      <name val="ＭＳ Ｐ明朝"/>
      <family val="1"/>
      <charset val="128"/>
    </font>
    <font>
      <i/>
      <sz val="11"/>
      <color indexed="8"/>
      <name val="ＭＳ Ｐ明朝"/>
      <family val="1"/>
      <charset val="128"/>
    </font>
    <font>
      <sz val="16"/>
      <color indexed="8"/>
      <name val="ＭＳ 明朝"/>
      <family val="1"/>
      <charset val="128"/>
    </font>
    <font>
      <sz val="7.5"/>
      <color indexed="8"/>
      <name val="ＭＳ Ｐ明朝"/>
      <family val="1"/>
      <charset val="128"/>
    </font>
    <font>
      <i/>
      <sz val="14"/>
      <color indexed="8"/>
      <name val="ＭＳ Ｐ明朝"/>
      <family val="1"/>
      <charset val="128"/>
    </font>
    <font>
      <sz val="14"/>
      <color indexed="10"/>
      <name val="ＭＳ Ｐ明朝"/>
      <family val="1"/>
      <charset val="128"/>
    </font>
    <font>
      <sz val="6"/>
      <name val="ＭＳ 明朝"/>
      <family val="1"/>
      <charset val="128"/>
    </font>
    <font>
      <b/>
      <sz val="24"/>
      <color indexed="10"/>
      <name val="ＭＳ Ｐ明朝"/>
      <family val="1"/>
      <charset val="128"/>
    </font>
    <font>
      <sz val="6"/>
      <name val="ＭＳ Ｐゴシック"/>
      <family val="3"/>
      <charset val="128"/>
    </font>
    <font>
      <sz val="11"/>
      <name val="ＭＳ 明朝"/>
      <family val="1"/>
      <charset val="128"/>
    </font>
    <font>
      <sz val="11"/>
      <name val="ＭＳ Ｐ明朝"/>
      <family val="1"/>
      <charset val="128"/>
    </font>
    <font>
      <sz val="6"/>
      <name val="ＭＳ Ｐゴシック"/>
      <family val="3"/>
      <charset val="128"/>
    </font>
    <font>
      <sz val="11"/>
      <color rgb="FFFF0000"/>
      <name val="ＭＳ Ｐゴシック"/>
      <family val="3"/>
      <charset val="128"/>
      <scheme val="minor"/>
    </font>
    <font>
      <u val="doubleAccounting"/>
      <sz val="10"/>
      <color rgb="FFFF0000"/>
      <name val="ＭＳ 明朝"/>
      <family val="1"/>
      <charset val="128"/>
    </font>
    <font>
      <sz val="10"/>
      <color rgb="FFFF0000"/>
      <name val="ＭＳ 明朝"/>
      <family val="1"/>
      <charset val="128"/>
    </font>
    <font>
      <sz val="11"/>
      <color theme="1"/>
      <name val="ＭＳ 明朝"/>
      <family val="1"/>
      <charset val="128"/>
    </font>
    <font>
      <sz val="11"/>
      <color theme="1"/>
      <name val="ＭＳ Ｐ明朝"/>
      <family val="1"/>
      <charset val="128"/>
    </font>
    <font>
      <sz val="10"/>
      <color rgb="FF00B0F0"/>
      <name val="ＭＳ 明朝"/>
      <family val="1"/>
      <charset val="128"/>
    </font>
    <font>
      <sz val="9"/>
      <color rgb="FF00B0F0"/>
      <name val="ＭＳ 明朝"/>
      <family val="1"/>
      <charset val="128"/>
    </font>
    <font>
      <u val="double"/>
      <sz val="11"/>
      <color theme="1"/>
      <name val="ＭＳ Ｐ明朝"/>
      <family val="1"/>
      <charset val="128"/>
    </font>
    <font>
      <sz val="12"/>
      <color rgb="FFFF0000"/>
      <name val="ＭＳ Ｐ明朝"/>
      <family val="1"/>
      <charset val="128"/>
    </font>
    <font>
      <sz val="10"/>
      <color rgb="FFFF0000"/>
      <name val="ＭＳ Ｐ明朝"/>
      <family val="1"/>
      <charset val="128"/>
    </font>
    <font>
      <sz val="9"/>
      <color theme="1"/>
      <name val="ＭＳ 明朝"/>
      <family val="1"/>
      <charset val="128"/>
    </font>
    <font>
      <sz val="9"/>
      <color rgb="FFFF0000"/>
      <name val="ＭＳ 明朝"/>
      <family val="1"/>
      <charset val="128"/>
    </font>
    <font>
      <sz val="9"/>
      <color theme="1"/>
      <name val="ＭＳ Ｐ明朝"/>
      <family val="1"/>
      <charset val="128"/>
    </font>
    <font>
      <u val="doubleAccounting"/>
      <sz val="10"/>
      <color rgb="FF00B0F0"/>
      <name val="ＭＳ 明朝"/>
      <family val="1"/>
      <charset val="128"/>
    </font>
    <font>
      <u val="double"/>
      <sz val="10"/>
      <color rgb="FFFF0000"/>
      <name val="ＭＳ 明朝"/>
      <family val="1"/>
      <charset val="128"/>
    </font>
    <font>
      <sz val="16"/>
      <color rgb="FFFF0000"/>
      <name val="ＭＳ ゴシック"/>
      <family val="3"/>
      <charset val="128"/>
    </font>
    <font>
      <u val="doubleAccounting"/>
      <sz val="10"/>
      <color rgb="FF0070C0"/>
      <name val="ＭＳ 明朝"/>
      <family val="1"/>
      <charset val="128"/>
    </font>
    <font>
      <u val="doubleAccounting"/>
      <sz val="10"/>
      <name val="ＭＳ 明朝"/>
      <family val="1"/>
      <charset val="128"/>
    </font>
  </fonts>
  <fills count="12">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theme="0" tint="-0.14999847407452621"/>
        <bgColor indexed="64"/>
      </patternFill>
    </fill>
  </fills>
  <borders count="131">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diagonal/>
    </border>
    <border>
      <left/>
      <right style="medium">
        <color indexed="64"/>
      </right>
      <top/>
      <bottom style="hair">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dotted">
        <color indexed="64"/>
      </right>
      <top style="hair">
        <color indexed="64"/>
      </top>
      <bottom style="hair">
        <color indexed="64"/>
      </bottom>
      <diagonal/>
    </border>
    <border>
      <left style="thin">
        <color indexed="64"/>
      </left>
      <right style="thin">
        <color indexed="64"/>
      </right>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2" fillId="0" borderId="0">
      <alignment vertical="center"/>
    </xf>
  </cellStyleXfs>
  <cellXfs count="952">
    <xf numFmtId="0" fontId="0" fillId="0" borderId="0" xfId="0">
      <alignment vertical="center"/>
    </xf>
    <xf numFmtId="0" fontId="4" fillId="0" borderId="0" xfId="0" applyNumberFormat="1" applyFont="1" applyFill="1" applyAlignment="1">
      <alignment horizontal="left" vertical="center"/>
    </xf>
    <xf numFmtId="0" fontId="4" fillId="0" borderId="1"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2"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9"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3" fillId="0" borderId="9"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6" fillId="0" borderId="12" xfId="0" applyNumberFormat="1" applyFont="1" applyFill="1" applyBorder="1" applyAlignment="1">
      <alignment horizontal="center" vertical="center"/>
    </xf>
    <xf numFmtId="0" fontId="3" fillId="0" borderId="1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15"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6" fillId="0" borderId="20" xfId="0" applyNumberFormat="1" applyFont="1" applyFill="1" applyBorder="1" applyAlignment="1">
      <alignment horizontal="left" vertical="center"/>
    </xf>
    <xf numFmtId="0" fontId="6" fillId="0" borderId="0" xfId="0" applyNumberFormat="1" applyFont="1" applyFill="1" applyBorder="1" applyAlignment="1">
      <alignment horizontal="left" vertical="top"/>
    </xf>
    <xf numFmtId="0" fontId="6" fillId="0" borderId="21"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0" fontId="6" fillId="0" borderId="21" xfId="0" applyNumberFormat="1" applyFont="1" applyFill="1" applyBorder="1" applyAlignment="1">
      <alignment horizontal="left" vertical="center"/>
    </xf>
    <xf numFmtId="0" fontId="4"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 fillId="0" borderId="0" xfId="0" applyNumberFormat="1" applyFont="1" applyFill="1" applyAlignment="1">
      <alignment horizontal="left" vertical="center"/>
    </xf>
    <xf numFmtId="0" fontId="3" fillId="0" borderId="0" xfId="0" applyNumberFormat="1" applyFont="1" applyFill="1" applyAlignment="1">
      <alignment vertical="center"/>
    </xf>
    <xf numFmtId="0" fontId="4" fillId="0" borderId="0" xfId="0" applyNumberFormat="1" applyFont="1" applyFill="1" applyAlignment="1">
      <alignment horizontal="right" vertic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11" xfId="0" applyNumberFormat="1" applyFont="1" applyFill="1" applyBorder="1" applyAlignment="1">
      <alignment horizontal="left" vertical="center"/>
    </xf>
    <xf numFmtId="0" fontId="16" fillId="0" borderId="0"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left" vertical="center"/>
    </xf>
    <xf numFmtId="0" fontId="6" fillId="0" borderId="23" xfId="0" applyNumberFormat="1" applyFont="1" applyFill="1" applyBorder="1" applyAlignment="1">
      <alignment horizontal="left" vertical="top"/>
    </xf>
    <xf numFmtId="0" fontId="6" fillId="0" borderId="24" xfId="0" applyNumberFormat="1" applyFont="1" applyFill="1" applyBorder="1" applyAlignment="1">
      <alignment horizontal="left" vertical="top"/>
    </xf>
    <xf numFmtId="0" fontId="6" fillId="0" borderId="23" xfId="0" applyNumberFormat="1" applyFont="1" applyFill="1" applyBorder="1" applyAlignment="1">
      <alignment horizontal="left" vertical="center"/>
    </xf>
    <xf numFmtId="0" fontId="16" fillId="0" borderId="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22" xfId="0" applyNumberFormat="1" applyFont="1" applyFill="1" applyBorder="1" applyAlignment="1">
      <alignment horizontal="left" vertical="center"/>
    </xf>
    <xf numFmtId="0" fontId="6" fillId="0" borderId="22"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0" fontId="15" fillId="0" borderId="10"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15" xfId="0" applyNumberFormat="1" applyFont="1" applyFill="1" applyBorder="1" applyAlignment="1">
      <alignment horizontal="left" vertical="center"/>
    </xf>
    <xf numFmtId="0" fontId="3" fillId="0" borderId="26"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16" fillId="0" borderId="27"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xf>
    <xf numFmtId="0" fontId="3" fillId="0" borderId="29" xfId="0" applyNumberFormat="1" applyFont="1" applyFill="1" applyBorder="1" applyAlignment="1">
      <alignment horizontal="left" vertical="center"/>
    </xf>
    <xf numFmtId="0" fontId="3" fillId="0" borderId="30" xfId="0" applyNumberFormat="1" applyFont="1" applyFill="1" applyBorder="1" applyAlignment="1">
      <alignment horizontal="left" vertical="center"/>
    </xf>
    <xf numFmtId="0" fontId="3" fillId="0" borderId="31" xfId="0" applyNumberFormat="1" applyFont="1" applyFill="1" applyBorder="1" applyAlignment="1">
      <alignment horizontal="left" vertical="center"/>
    </xf>
    <xf numFmtId="0" fontId="3" fillId="0" borderId="32"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0" fontId="3" fillId="5" borderId="0" xfId="0" applyNumberFormat="1" applyFont="1" applyFill="1" applyBorder="1" applyAlignment="1">
      <alignment horizontal="left" vertical="center"/>
    </xf>
    <xf numFmtId="0" fontId="6" fillId="5" borderId="0" xfId="0" applyNumberFormat="1" applyFont="1" applyFill="1" applyBorder="1" applyAlignment="1">
      <alignment horizontal="left" vertical="center"/>
    </xf>
    <xf numFmtId="0" fontId="3" fillId="6" borderId="0" xfId="0" applyNumberFormat="1" applyFont="1" applyFill="1" applyBorder="1" applyAlignment="1">
      <alignment horizontal="left" vertical="center"/>
    </xf>
    <xf numFmtId="0" fontId="6" fillId="6" borderId="0" xfId="0" applyNumberFormat="1" applyFont="1" applyFill="1" applyBorder="1" applyAlignment="1">
      <alignment horizontal="left" vertical="center"/>
    </xf>
    <xf numFmtId="0" fontId="3" fillId="7" borderId="0" xfId="0" applyNumberFormat="1" applyFont="1" applyFill="1" applyBorder="1" applyAlignment="1">
      <alignment horizontal="left" vertical="center"/>
    </xf>
    <xf numFmtId="0" fontId="6" fillId="7" borderId="0" xfId="0" applyNumberFormat="1" applyFont="1" applyFill="1" applyBorder="1" applyAlignment="1">
      <alignment horizontal="left" vertical="center"/>
    </xf>
    <xf numFmtId="0" fontId="3" fillId="8" borderId="0" xfId="0" applyNumberFormat="1" applyFont="1" applyFill="1" applyBorder="1" applyAlignment="1">
      <alignment horizontal="left" vertical="center"/>
    </xf>
    <xf numFmtId="0" fontId="6" fillId="8" borderId="0" xfId="0" applyNumberFormat="1" applyFont="1" applyFill="1" applyBorder="1" applyAlignment="1">
      <alignment horizontal="left" vertical="center"/>
    </xf>
    <xf numFmtId="0" fontId="3" fillId="9" borderId="0" xfId="0" applyNumberFormat="1" applyFont="1" applyFill="1" applyBorder="1" applyAlignment="1">
      <alignment horizontal="left" vertical="center"/>
    </xf>
    <xf numFmtId="0" fontId="6" fillId="9" borderId="0" xfId="0" applyNumberFormat="1" applyFont="1" applyFill="1" applyBorder="1" applyAlignment="1">
      <alignment horizontal="left" vertical="center"/>
    </xf>
    <xf numFmtId="0" fontId="6" fillId="0" borderId="26" xfId="0" applyNumberFormat="1" applyFont="1" applyFill="1" applyBorder="1" applyAlignment="1">
      <alignment horizontal="center" vertical="center"/>
    </xf>
    <xf numFmtId="0" fontId="9" fillId="0" borderId="33" xfId="0" applyNumberFormat="1" applyFont="1" applyFill="1" applyBorder="1" applyAlignment="1">
      <alignment horizontal="left" vertical="top"/>
    </xf>
    <xf numFmtId="0" fontId="9" fillId="0" borderId="11" xfId="0" applyNumberFormat="1" applyFont="1" applyFill="1" applyBorder="1" applyAlignment="1">
      <alignment horizontal="left" vertical="top"/>
    </xf>
    <xf numFmtId="0" fontId="9" fillId="0" borderId="34" xfId="0" applyNumberFormat="1" applyFont="1" applyFill="1" applyBorder="1" applyAlignment="1">
      <alignment horizontal="left" vertical="top"/>
    </xf>
    <xf numFmtId="0" fontId="6" fillId="0" borderId="23"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6" fillId="0" borderId="35" xfId="0" applyNumberFormat="1" applyFont="1" applyFill="1" applyBorder="1" applyAlignment="1">
      <alignment horizontal="left" vertical="center"/>
    </xf>
    <xf numFmtId="0" fontId="6" fillId="0" borderId="36" xfId="0" applyNumberFormat="1" applyFont="1" applyFill="1" applyBorder="1" applyAlignment="1">
      <alignment horizontal="left" vertical="center"/>
    </xf>
    <xf numFmtId="0" fontId="3" fillId="0" borderId="35" xfId="0" applyNumberFormat="1" applyFont="1" applyFill="1" applyBorder="1" applyAlignment="1">
      <alignment horizontal="left" vertical="center"/>
    </xf>
    <xf numFmtId="0" fontId="3" fillId="0" borderId="36" xfId="0" applyNumberFormat="1" applyFont="1" applyFill="1" applyBorder="1" applyAlignment="1">
      <alignment horizontal="left" vertical="center"/>
    </xf>
    <xf numFmtId="0" fontId="8" fillId="0" borderId="22"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16" fillId="0" borderId="6" xfId="0" applyNumberFormat="1" applyFont="1" applyFill="1" applyBorder="1" applyAlignment="1">
      <alignment horizontal="center" vertical="center"/>
    </xf>
    <xf numFmtId="0" fontId="6" fillId="0" borderId="22" xfId="0" applyNumberFormat="1" applyFont="1" applyFill="1" applyBorder="1" applyAlignment="1">
      <alignment vertical="top"/>
    </xf>
    <xf numFmtId="0" fontId="6" fillId="0" borderId="6" xfId="0" applyNumberFormat="1" applyFont="1" applyFill="1" applyBorder="1" applyAlignment="1">
      <alignment vertical="top"/>
    </xf>
    <xf numFmtId="0" fontId="6" fillId="0" borderId="19" xfId="0" applyNumberFormat="1" applyFont="1" applyFill="1" applyBorder="1" applyAlignment="1">
      <alignment vertical="top"/>
    </xf>
    <xf numFmtId="0" fontId="6" fillId="0" borderId="23" xfId="0" applyNumberFormat="1" applyFont="1" applyFill="1" applyBorder="1" applyAlignment="1">
      <alignment vertical="top"/>
    </xf>
    <xf numFmtId="0" fontId="6" fillId="0" borderId="0" xfId="0" applyNumberFormat="1" applyFont="1" applyFill="1" applyBorder="1" applyAlignment="1">
      <alignment vertical="top"/>
    </xf>
    <xf numFmtId="0" fontId="6" fillId="0" borderId="16" xfId="0" applyNumberFormat="1" applyFont="1" applyFill="1" applyBorder="1" applyAlignment="1">
      <alignment vertical="top"/>
    </xf>
    <xf numFmtId="0" fontId="15" fillId="0" borderId="6" xfId="0" applyNumberFormat="1" applyFont="1" applyFill="1" applyBorder="1" applyAlignment="1">
      <alignment vertical="top"/>
    </xf>
    <xf numFmtId="0" fontId="16" fillId="0" borderId="6" xfId="0" applyNumberFormat="1" applyFont="1" applyFill="1" applyBorder="1" applyAlignment="1">
      <alignment vertical="top"/>
    </xf>
    <xf numFmtId="0" fontId="16" fillId="0" borderId="19" xfId="0" applyNumberFormat="1" applyFont="1" applyFill="1" applyBorder="1" applyAlignment="1">
      <alignment vertical="top"/>
    </xf>
    <xf numFmtId="0" fontId="16" fillId="0" borderId="0" xfId="0" applyNumberFormat="1" applyFont="1" applyFill="1" applyBorder="1" applyAlignment="1">
      <alignment vertical="top"/>
    </xf>
    <xf numFmtId="0" fontId="16" fillId="0" borderId="16" xfId="0" applyNumberFormat="1" applyFont="1" applyFill="1" applyBorder="1" applyAlignment="1">
      <alignment vertical="top"/>
    </xf>
    <xf numFmtId="0" fontId="71" fillId="0" borderId="2" xfId="0" applyNumberFormat="1" applyFont="1" applyFill="1" applyBorder="1" applyAlignment="1">
      <alignment horizontal="center" vertical="center"/>
    </xf>
    <xf numFmtId="0" fontId="15" fillId="0" borderId="0" xfId="0" applyNumberFormat="1" applyFont="1" applyFill="1" applyBorder="1" applyAlignment="1">
      <alignment vertical="top"/>
    </xf>
    <xf numFmtId="0" fontId="4" fillId="0" borderId="2" xfId="0" applyNumberFormat="1" applyFont="1" applyFill="1" applyBorder="1" applyAlignment="1">
      <alignment vertical="center" wrapText="1"/>
    </xf>
    <xf numFmtId="0" fontId="6" fillId="0" borderId="2" xfId="0" applyNumberFormat="1" applyFont="1" applyFill="1" applyBorder="1" applyAlignment="1">
      <alignment vertical="top"/>
    </xf>
    <xf numFmtId="0" fontId="6" fillId="0" borderId="2" xfId="0" applyNumberFormat="1" applyFont="1" applyFill="1" applyBorder="1" applyAlignment="1">
      <alignment horizontal="left" vertical="top"/>
    </xf>
    <xf numFmtId="0" fontId="15" fillId="0" borderId="2" xfId="0" applyNumberFormat="1" applyFont="1" applyFill="1" applyBorder="1" applyAlignment="1">
      <alignment vertical="top"/>
    </xf>
    <xf numFmtId="0" fontId="16" fillId="0" borderId="2" xfId="0" applyNumberFormat="1" applyFont="1" applyFill="1" applyBorder="1" applyAlignment="1">
      <alignment vertical="top"/>
    </xf>
    <xf numFmtId="0" fontId="4" fillId="0" borderId="0" xfId="0" applyNumberFormat="1" applyFont="1" applyFill="1" applyBorder="1" applyAlignment="1">
      <alignment vertical="center" wrapText="1"/>
    </xf>
    <xf numFmtId="0" fontId="6" fillId="0" borderId="14"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16" fillId="0" borderId="34" xfId="0" applyNumberFormat="1" applyFont="1" applyFill="1" applyBorder="1" applyAlignment="1">
      <alignment horizontal="center" vertical="center"/>
    </xf>
    <xf numFmtId="0" fontId="16" fillId="0" borderId="32" xfId="0" applyNumberFormat="1" applyFont="1" applyFill="1" applyBorder="1" applyAlignment="1">
      <alignment horizontal="center" vertical="center"/>
    </xf>
    <xf numFmtId="0" fontId="3" fillId="0" borderId="37" xfId="0" applyNumberFormat="1" applyFont="1" applyFill="1" applyBorder="1" applyAlignment="1">
      <alignment horizontal="left" vertical="center"/>
    </xf>
    <xf numFmtId="0" fontId="3"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72" fillId="0" borderId="0" xfId="0" applyNumberFormat="1" applyFont="1" applyFill="1" applyBorder="1" applyAlignment="1">
      <alignment vertical="center"/>
    </xf>
    <xf numFmtId="0" fontId="71" fillId="0" borderId="0" xfId="0" applyNumberFormat="1" applyFont="1" applyFill="1" applyBorder="1" applyAlignment="1">
      <alignment horizontal="center" vertical="center"/>
    </xf>
    <xf numFmtId="0" fontId="71" fillId="0" borderId="6" xfId="0" applyNumberFormat="1" applyFont="1" applyFill="1" applyBorder="1" applyAlignment="1">
      <alignment horizontal="center" vertical="center"/>
    </xf>
    <xf numFmtId="0" fontId="6" fillId="0" borderId="21" xfId="0" applyNumberFormat="1" applyFont="1" applyFill="1" applyBorder="1" applyAlignment="1">
      <alignment vertical="top"/>
    </xf>
    <xf numFmtId="0" fontId="6" fillId="0" borderId="39" xfId="0" applyNumberFormat="1" applyFont="1" applyFill="1" applyBorder="1" applyAlignment="1">
      <alignment vertical="top"/>
    </xf>
    <xf numFmtId="0" fontId="16" fillId="0" borderId="21" xfId="0" applyNumberFormat="1" applyFont="1" applyFill="1" applyBorder="1" applyAlignment="1">
      <alignment vertical="top"/>
    </xf>
    <xf numFmtId="0" fontId="16" fillId="0" borderId="39" xfId="0" applyNumberFormat="1" applyFont="1" applyFill="1" applyBorder="1" applyAlignment="1">
      <alignment vertical="top"/>
    </xf>
    <xf numFmtId="0" fontId="6" fillId="0" borderId="19" xfId="0" applyNumberFormat="1" applyFont="1" applyFill="1" applyBorder="1" applyAlignment="1">
      <alignment horizontal="left" vertical="center"/>
    </xf>
    <xf numFmtId="0" fontId="6" fillId="0" borderId="6" xfId="0" applyNumberFormat="1" applyFont="1" applyFill="1" applyBorder="1" applyAlignment="1">
      <alignment horizontal="center" vertical="center"/>
    </xf>
    <xf numFmtId="0" fontId="6" fillId="0" borderId="24" xfId="0" applyNumberFormat="1" applyFont="1" applyFill="1" applyBorder="1" applyAlignment="1">
      <alignment vertical="top"/>
    </xf>
    <xf numFmtId="0" fontId="72" fillId="0" borderId="40" xfId="0" applyNumberFormat="1" applyFont="1" applyFill="1" applyBorder="1" applyAlignment="1">
      <alignment horizontal="center" vertical="center"/>
    </xf>
    <xf numFmtId="0" fontId="72" fillId="0" borderId="27" xfId="0" applyNumberFormat="1" applyFont="1" applyFill="1" applyBorder="1" applyAlignment="1">
      <alignment horizontal="center" vertical="center"/>
    </xf>
    <xf numFmtId="0" fontId="70" fillId="0" borderId="27" xfId="0" applyFont="1" applyBorder="1" applyAlignment="1">
      <alignment horizontal="center" vertical="center"/>
    </xf>
    <xf numFmtId="0" fontId="3" fillId="0" borderId="1" xfId="0" applyNumberFormat="1" applyFont="1" applyFill="1" applyBorder="1" applyAlignment="1">
      <alignment horizontal="right" vertical="center"/>
    </xf>
    <xf numFmtId="0" fontId="72" fillId="0" borderId="40" xfId="0" applyNumberFormat="1" applyFont="1" applyFill="1" applyBorder="1" applyAlignment="1">
      <alignment horizontal="center" vertical="center"/>
    </xf>
    <xf numFmtId="0" fontId="72" fillId="0" borderId="27" xfId="0" applyNumberFormat="1" applyFont="1" applyFill="1" applyBorder="1" applyAlignment="1">
      <alignment horizontal="center" vertical="center"/>
    </xf>
    <xf numFmtId="0" fontId="70" fillId="0" borderId="27" xfId="0" applyFont="1" applyBorder="1" applyAlignment="1">
      <alignment horizontal="center" vertical="center"/>
    </xf>
    <xf numFmtId="0" fontId="71" fillId="0" borderId="0" xfId="0" applyNumberFormat="1" applyFont="1" applyFill="1" applyBorder="1" applyAlignment="1">
      <alignment horizontal="left" vertical="center"/>
    </xf>
    <xf numFmtId="0" fontId="71" fillId="0" borderId="11" xfId="0" applyNumberFormat="1" applyFont="1" applyFill="1" applyBorder="1" applyAlignment="1">
      <alignment horizontal="left" vertical="center"/>
    </xf>
    <xf numFmtId="0" fontId="72" fillId="0" borderId="8" xfId="0" applyNumberFormat="1" applyFont="1" applyFill="1" applyBorder="1" applyAlignment="1">
      <alignment horizontal="left" vertical="center"/>
    </xf>
    <xf numFmtId="0" fontId="1" fillId="0" borderId="0" xfId="0" applyFont="1" applyAlignment="1">
      <alignment vertical="center"/>
    </xf>
    <xf numFmtId="0" fontId="4" fillId="0" borderId="0" xfId="0" applyNumberFormat="1" applyFont="1" applyFill="1" applyAlignment="1">
      <alignment vertical="center"/>
    </xf>
    <xf numFmtId="0" fontId="24" fillId="0" borderId="0" xfId="0" applyFont="1">
      <alignment vertical="center"/>
    </xf>
    <xf numFmtId="0" fontId="12" fillId="0" borderId="0" xfId="0" applyFont="1">
      <alignment vertical="center"/>
    </xf>
    <xf numFmtId="177" fontId="73" fillId="0" borderId="0" xfId="0" applyNumberFormat="1" applyFont="1" applyFill="1" applyAlignment="1">
      <alignment horizontal="left" vertical="center"/>
    </xf>
    <xf numFmtId="0" fontId="24" fillId="0" borderId="0" xfId="0" applyFont="1" applyAlignment="1">
      <alignment vertical="center"/>
    </xf>
    <xf numFmtId="178" fontId="74" fillId="0" borderId="0" xfId="0" applyNumberFormat="1" applyFont="1" applyAlignment="1">
      <alignment horizontal="left" vertical="center"/>
    </xf>
    <xf numFmtId="177" fontId="74" fillId="0" borderId="0" xfId="0" applyNumberFormat="1" applyFont="1" applyAlignment="1">
      <alignment horizontal="left" vertical="center"/>
    </xf>
    <xf numFmtId="180" fontId="74" fillId="0" borderId="0" xfId="0" applyNumberFormat="1" applyFont="1" applyAlignment="1">
      <alignment horizontal="left" vertical="center"/>
    </xf>
    <xf numFmtId="0" fontId="72" fillId="0" borderId="0" xfId="0" applyNumberFormat="1" applyFont="1" applyFill="1" applyAlignment="1">
      <alignment horizontal="left" vertical="center"/>
    </xf>
    <xf numFmtId="0" fontId="72" fillId="0" borderId="19" xfId="0" applyNumberFormat="1" applyFont="1" applyFill="1" applyBorder="1" applyAlignment="1">
      <alignment horizontal="left" vertical="center"/>
    </xf>
    <xf numFmtId="0" fontId="72" fillId="0" borderId="6" xfId="0" applyNumberFormat="1" applyFont="1" applyFill="1" applyBorder="1" applyAlignment="1">
      <alignment horizontal="left" vertical="center"/>
    </xf>
    <xf numFmtId="0" fontId="71" fillId="0" borderId="23" xfId="0" applyNumberFormat="1" applyFont="1" applyFill="1" applyBorder="1" applyAlignment="1">
      <alignment horizontal="center" vertical="center"/>
    </xf>
    <xf numFmtId="0" fontId="72" fillId="0" borderId="18" xfId="0" applyNumberFormat="1" applyFont="1" applyFill="1" applyBorder="1" applyAlignment="1">
      <alignment horizontal="left" vertical="center"/>
    </xf>
    <xf numFmtId="0" fontId="72" fillId="0" borderId="0" xfId="0" applyNumberFormat="1" applyFont="1" applyFill="1" applyBorder="1" applyAlignment="1">
      <alignment horizontal="left" vertical="center"/>
    </xf>
    <xf numFmtId="0" fontId="72" fillId="0" borderId="11" xfId="0" applyNumberFormat="1" applyFont="1" applyFill="1" applyBorder="1" applyAlignment="1">
      <alignment horizontal="left" vertical="center"/>
    </xf>
    <xf numFmtId="0" fontId="75" fillId="0" borderId="0" xfId="0" applyNumberFormat="1" applyFont="1" applyFill="1" applyBorder="1" applyAlignment="1">
      <alignment vertical="center"/>
    </xf>
    <xf numFmtId="0" fontId="27" fillId="0" borderId="0" xfId="0" applyNumberFormat="1" applyFont="1" applyFill="1" applyBorder="1" applyAlignment="1">
      <alignment horizontal="left" vertical="center"/>
    </xf>
    <xf numFmtId="0" fontId="75" fillId="0" borderId="7" xfId="0" applyNumberFormat="1" applyFont="1" applyFill="1" applyBorder="1" applyAlignment="1">
      <alignment horizontal="center" vertical="center"/>
    </xf>
    <xf numFmtId="0" fontId="76" fillId="0" borderId="23" xfId="0" applyNumberFormat="1" applyFont="1" applyFill="1" applyBorder="1" applyAlignment="1">
      <alignment horizontal="center" vertical="center"/>
    </xf>
    <xf numFmtId="0" fontId="76" fillId="0" borderId="8" xfId="0" applyNumberFormat="1" applyFont="1" applyFill="1" applyBorder="1" applyAlignment="1">
      <alignment horizontal="center" vertical="center"/>
    </xf>
    <xf numFmtId="0" fontId="75" fillId="0" borderId="24" xfId="0" applyNumberFormat="1" applyFont="1" applyFill="1" applyBorder="1" applyAlignment="1">
      <alignment horizontal="center" vertical="center"/>
    </xf>
    <xf numFmtId="0" fontId="72" fillId="0" borderId="18" xfId="0" applyNumberFormat="1" applyFont="1" applyFill="1" applyBorder="1" applyAlignment="1">
      <alignment horizontal="center" vertical="center"/>
    </xf>
    <xf numFmtId="0" fontId="71" fillId="0" borderId="11" xfId="0" applyNumberFormat="1" applyFont="1" applyFill="1" applyBorder="1" applyAlignment="1">
      <alignment horizontal="center" vertical="center"/>
    </xf>
    <xf numFmtId="0" fontId="75" fillId="0" borderId="6" xfId="0" applyNumberFormat="1" applyFont="1" applyFill="1" applyBorder="1" applyAlignment="1">
      <alignment horizontal="left" vertical="center"/>
    </xf>
    <xf numFmtId="0" fontId="75" fillId="0" borderId="0" xfId="0" applyNumberFormat="1" applyFont="1" applyFill="1" applyBorder="1" applyAlignment="1">
      <alignment horizontal="left" vertical="center"/>
    </xf>
    <xf numFmtId="0" fontId="72" fillId="0" borderId="0" xfId="0" applyNumberFormat="1" applyFont="1" applyFill="1" applyBorder="1" applyAlignment="1">
      <alignment horizontal="center" vertical="center"/>
    </xf>
    <xf numFmtId="0" fontId="72" fillId="0" borderId="16" xfId="0" applyNumberFormat="1" applyFont="1" applyFill="1" applyBorder="1" applyAlignment="1">
      <alignment horizontal="left" vertical="center"/>
    </xf>
    <xf numFmtId="0" fontId="72" fillId="0" borderId="20" xfId="0" applyNumberFormat="1" applyFont="1" applyFill="1" applyBorder="1" applyAlignment="1">
      <alignment horizontal="left" vertical="center"/>
    </xf>
    <xf numFmtId="0" fontId="72" fillId="0" borderId="2" xfId="0" applyNumberFormat="1" applyFont="1" applyFill="1" applyBorder="1" applyAlignment="1">
      <alignment horizontal="left" vertical="center"/>
    </xf>
    <xf numFmtId="0" fontId="72" fillId="0" borderId="41" xfId="0" applyNumberFormat="1" applyFont="1" applyFill="1" applyBorder="1" applyAlignment="1">
      <alignment horizontal="left" vertical="center"/>
    </xf>
    <xf numFmtId="0" fontId="72" fillId="0" borderId="23" xfId="0" applyNumberFormat="1" applyFont="1" applyFill="1" applyBorder="1" applyAlignment="1">
      <alignment horizontal="left" vertical="center"/>
    </xf>
    <xf numFmtId="0" fontId="72" fillId="0" borderId="16" xfId="0" applyNumberFormat="1" applyFont="1" applyFill="1" applyBorder="1" applyAlignment="1">
      <alignment horizontal="center" vertical="center"/>
    </xf>
    <xf numFmtId="0" fontId="72" fillId="0" borderId="22" xfId="0" applyNumberFormat="1" applyFont="1" applyFill="1" applyBorder="1" applyAlignment="1">
      <alignment horizontal="left" vertical="center"/>
    </xf>
    <xf numFmtId="0" fontId="71" fillId="0" borderId="7" xfId="0" applyNumberFormat="1" applyFont="1" applyFill="1" applyBorder="1" applyAlignment="1">
      <alignment horizontal="center" vertical="center"/>
    </xf>
    <xf numFmtId="0" fontId="72" fillId="0" borderId="7" xfId="0" applyNumberFormat="1" applyFont="1" applyFill="1" applyBorder="1" applyAlignment="1">
      <alignment horizontal="left" vertical="center"/>
    </xf>
    <xf numFmtId="176" fontId="77" fillId="0" borderId="0" xfId="0" applyNumberFormat="1" applyFont="1" applyAlignment="1">
      <alignment horizontal="left" vertical="center"/>
    </xf>
    <xf numFmtId="178" fontId="77" fillId="0" borderId="0" xfId="0" applyNumberFormat="1" applyFont="1" applyAlignment="1">
      <alignment horizontal="left" vertical="center"/>
    </xf>
    <xf numFmtId="179" fontId="77" fillId="0" borderId="0" xfId="0" applyNumberFormat="1" applyFont="1" applyAlignment="1">
      <alignment horizontal="left" vertical="center"/>
    </xf>
    <xf numFmtId="177" fontId="77" fillId="0" borderId="0" xfId="0" applyNumberFormat="1" applyFont="1" applyAlignment="1">
      <alignment horizontal="left" vertical="center"/>
    </xf>
    <xf numFmtId="181" fontId="77" fillId="0" borderId="0" xfId="0" applyNumberFormat="1" applyFont="1" applyAlignment="1">
      <alignment horizontal="left" vertical="center"/>
    </xf>
    <xf numFmtId="0" fontId="26" fillId="10" borderId="0" xfId="0" applyFont="1" applyFill="1" applyAlignment="1" applyProtection="1">
      <alignment vertical="center"/>
    </xf>
    <xf numFmtId="0" fontId="30" fillId="10" borderId="0" xfId="0" applyFont="1" applyFill="1" applyAlignment="1" applyProtection="1">
      <alignment vertical="center"/>
    </xf>
    <xf numFmtId="0" fontId="26" fillId="10" borderId="0" xfId="0" applyFont="1" applyFill="1" applyBorder="1" applyAlignment="1" applyProtection="1">
      <alignment vertical="center"/>
    </xf>
    <xf numFmtId="0" fontId="12" fillId="10" borderId="0" xfId="0" applyFont="1" applyFill="1" applyBorder="1" applyAlignment="1" applyProtection="1">
      <alignment vertical="center"/>
    </xf>
    <xf numFmtId="0" fontId="26" fillId="0" borderId="0" xfId="0" applyFont="1" applyAlignment="1" applyProtection="1">
      <alignment vertical="center"/>
    </xf>
    <xf numFmtId="0" fontId="32" fillId="10" borderId="0" xfId="0" applyFont="1" applyFill="1" applyBorder="1" applyProtection="1">
      <alignment vertical="center"/>
    </xf>
    <xf numFmtId="0" fontId="34" fillId="10" borderId="0" xfId="0" applyFont="1" applyFill="1" applyBorder="1" applyProtection="1">
      <alignment vertical="center"/>
    </xf>
    <xf numFmtId="0" fontId="34" fillId="10" borderId="0" xfId="0" applyFont="1" applyFill="1" applyBorder="1" applyAlignment="1" applyProtection="1">
      <alignment vertical="center"/>
    </xf>
    <xf numFmtId="0" fontId="12" fillId="0" borderId="0" xfId="0" applyFont="1" applyFill="1" applyProtection="1">
      <alignment vertical="center"/>
      <protection locked="0"/>
    </xf>
    <xf numFmtId="0" fontId="40" fillId="10" borderId="0" xfId="0" applyFont="1" applyFill="1" applyBorder="1" applyProtection="1">
      <alignment vertical="center"/>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right" vertical="center"/>
      <protection locked="0"/>
    </xf>
    <xf numFmtId="0" fontId="44" fillId="10" borderId="0" xfId="0" applyFont="1" applyFill="1" applyBorder="1" applyAlignment="1" applyProtection="1">
      <alignment vertical="center"/>
    </xf>
    <xf numFmtId="0" fontId="44" fillId="10" borderId="0" xfId="0" applyFont="1" applyFill="1" applyBorder="1" applyAlignment="1" applyProtection="1">
      <alignment horizontal="centerContinuous" vertical="center"/>
    </xf>
    <xf numFmtId="0" fontId="41" fillId="0" borderId="5" xfId="0" applyFont="1" applyFill="1" applyBorder="1" applyAlignment="1" applyProtection="1">
      <alignment vertical="center"/>
    </xf>
    <xf numFmtId="182" fontId="41" fillId="0" borderId="1" xfId="0" applyNumberFormat="1" applyFont="1" applyFill="1" applyBorder="1" applyAlignment="1" applyProtection="1">
      <alignment horizontal="center" vertical="center"/>
    </xf>
    <xf numFmtId="182" fontId="41" fillId="0" borderId="5" xfId="0" applyNumberFormat="1" applyFont="1" applyFill="1" applyBorder="1" applyAlignment="1" applyProtection="1">
      <alignment horizontal="center" vertical="center"/>
    </xf>
    <xf numFmtId="0" fontId="41" fillId="0" borderId="42" xfId="0" applyFont="1" applyFill="1" applyBorder="1" applyAlignment="1" applyProtection="1">
      <alignment horizontal="center" vertical="center"/>
    </xf>
    <xf numFmtId="0" fontId="41" fillId="0" borderId="15" xfId="0" applyFont="1" applyFill="1" applyBorder="1" applyAlignment="1" applyProtection="1">
      <alignment horizontal="center" vertical="center" shrinkToFit="1"/>
    </xf>
    <xf numFmtId="182" fontId="44" fillId="10" borderId="0" xfId="0" applyNumberFormat="1" applyFont="1" applyFill="1" applyBorder="1" applyAlignment="1" applyProtection="1">
      <alignment horizontal="center" vertical="center"/>
    </xf>
    <xf numFmtId="182" fontId="45" fillId="10" borderId="0" xfId="0" applyNumberFormat="1" applyFont="1" applyFill="1" applyBorder="1" applyAlignment="1" applyProtection="1">
      <alignment horizontal="center" vertical="center"/>
    </xf>
    <xf numFmtId="0" fontId="45" fillId="10" borderId="0" xfId="0" applyFont="1" applyFill="1" applyBorder="1" applyAlignment="1" applyProtection="1">
      <alignment horizontal="center" vertical="center"/>
    </xf>
    <xf numFmtId="0" fontId="26" fillId="0" borderId="0" xfId="0" applyFont="1" applyBorder="1" applyAlignment="1" applyProtection="1">
      <alignment vertical="center"/>
    </xf>
    <xf numFmtId="0" fontId="41" fillId="0" borderId="43" xfId="0" applyFont="1" applyFill="1" applyBorder="1" applyAlignment="1" applyProtection="1">
      <alignment horizontal="center" vertical="center"/>
    </xf>
    <xf numFmtId="0" fontId="41" fillId="0" borderId="43" xfId="0" applyFont="1" applyFill="1" applyBorder="1" applyAlignment="1" applyProtection="1">
      <alignment horizontal="center" vertical="center" shrinkToFit="1"/>
    </xf>
    <xf numFmtId="0" fontId="41" fillId="0" borderId="44" xfId="0" applyFont="1" applyFill="1" applyBorder="1" applyAlignment="1" applyProtection="1">
      <alignment horizontal="center" vertical="center" shrinkToFit="1"/>
    </xf>
    <xf numFmtId="0" fontId="41" fillId="0" borderId="45" xfId="0" applyFont="1" applyFill="1" applyBorder="1" applyAlignment="1" applyProtection="1">
      <alignment horizontal="center" vertical="center" shrinkToFit="1"/>
    </xf>
    <xf numFmtId="182" fontId="41" fillId="0" borderId="43" xfId="0" applyNumberFormat="1" applyFont="1" applyFill="1" applyBorder="1" applyAlignment="1" applyProtection="1">
      <alignment horizontal="center" vertical="center" shrinkToFit="1"/>
    </xf>
    <xf numFmtId="183" fontId="41" fillId="0" borderId="46" xfId="0" applyNumberFormat="1" applyFont="1" applyFill="1" applyBorder="1" applyAlignment="1" applyProtection="1">
      <alignment horizontal="center" vertical="center" shrinkToFit="1"/>
    </xf>
    <xf numFmtId="0" fontId="41" fillId="0" borderId="47" xfId="0" applyFont="1" applyFill="1" applyBorder="1" applyAlignment="1" applyProtection="1">
      <alignment horizontal="center" vertical="center"/>
    </xf>
    <xf numFmtId="0" fontId="41" fillId="3" borderId="47" xfId="0" applyFont="1" applyFill="1" applyBorder="1" applyAlignment="1" applyProtection="1">
      <alignment horizontal="center" vertical="center" shrinkToFit="1"/>
      <protection locked="0"/>
    </xf>
    <xf numFmtId="0" fontId="41" fillId="0" borderId="48" xfId="0" applyFont="1" applyFill="1" applyBorder="1" applyAlignment="1" applyProtection="1">
      <alignment horizontal="center" vertical="center" shrinkToFit="1"/>
    </xf>
    <xf numFmtId="0" fontId="41" fillId="0" borderId="9" xfId="0" applyFont="1" applyFill="1" applyBorder="1" applyAlignment="1" applyProtection="1">
      <alignment horizontal="center" vertical="center" shrinkToFit="1"/>
    </xf>
    <xf numFmtId="2" fontId="41" fillId="0" borderId="47" xfId="0" applyNumberFormat="1" applyFont="1" applyFill="1" applyBorder="1" applyAlignment="1" applyProtection="1">
      <alignment horizontal="center" vertical="center" shrinkToFit="1"/>
    </xf>
    <xf numFmtId="183" fontId="41" fillId="0" borderId="38" xfId="0" applyNumberFormat="1" applyFont="1" applyFill="1" applyBorder="1" applyAlignment="1" applyProtection="1">
      <alignment horizontal="center" vertical="center" shrinkToFit="1"/>
    </xf>
    <xf numFmtId="0" fontId="41" fillId="0" borderId="4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78" fillId="0" borderId="47" xfId="0" applyFont="1" applyFill="1" applyBorder="1" applyAlignment="1" applyProtection="1">
      <alignment horizontal="center" vertical="center"/>
    </xf>
    <xf numFmtId="0" fontId="78" fillId="3" borderId="47" xfId="0" applyFont="1" applyFill="1" applyBorder="1" applyAlignment="1" applyProtection="1">
      <alignment horizontal="center" vertical="center" shrinkToFit="1"/>
      <protection locked="0"/>
    </xf>
    <xf numFmtId="0" fontId="78" fillId="0" borderId="50" xfId="0" applyFont="1" applyFill="1" applyBorder="1" applyAlignment="1" applyProtection="1">
      <alignment horizontal="center" vertical="center" shrinkToFit="1"/>
    </xf>
    <xf numFmtId="0" fontId="78" fillId="3" borderId="51" xfId="0" applyFont="1" applyFill="1" applyBorder="1" applyAlignment="1" applyProtection="1">
      <alignment horizontal="center" vertical="center" shrinkToFit="1"/>
      <protection locked="0"/>
    </xf>
    <xf numFmtId="0" fontId="78" fillId="0" borderId="6" xfId="0" applyFont="1" applyFill="1" applyBorder="1" applyAlignment="1" applyProtection="1">
      <alignment horizontal="center" vertical="center" shrinkToFit="1"/>
    </xf>
    <xf numFmtId="182" fontId="78" fillId="0" borderId="51" xfId="0" applyNumberFormat="1" applyFont="1" applyFill="1" applyBorder="1" applyAlignment="1" applyProtection="1">
      <alignment horizontal="center" vertical="center" shrinkToFit="1"/>
    </xf>
    <xf numFmtId="183" fontId="78" fillId="0" borderId="38" xfId="0" applyNumberFormat="1" applyFont="1" applyFill="1" applyBorder="1" applyAlignment="1" applyProtection="1">
      <alignment horizontal="center" vertical="center" shrinkToFit="1"/>
    </xf>
    <xf numFmtId="0" fontId="78" fillId="0" borderId="36" xfId="0" applyFont="1" applyFill="1" applyBorder="1" applyAlignment="1" applyProtection="1">
      <alignment horizontal="center" vertical="center"/>
    </xf>
    <xf numFmtId="0" fontId="78" fillId="0" borderId="48" xfId="0" applyFont="1" applyFill="1" applyBorder="1" applyAlignment="1" applyProtection="1">
      <alignment horizontal="center" vertical="center" shrinkToFit="1"/>
    </xf>
    <xf numFmtId="0" fontId="78" fillId="0" borderId="9" xfId="0" applyFont="1" applyFill="1" applyBorder="1" applyAlignment="1" applyProtection="1">
      <alignment horizontal="center" vertical="center" shrinkToFit="1"/>
    </xf>
    <xf numFmtId="182" fontId="78" fillId="0" borderId="47" xfId="0" applyNumberFormat="1" applyFont="1" applyFill="1" applyBorder="1" applyAlignment="1" applyProtection="1">
      <alignment horizontal="center" vertical="center" shrinkToFit="1"/>
    </xf>
    <xf numFmtId="0" fontId="78" fillId="0" borderId="52" xfId="0" applyFont="1" applyFill="1" applyBorder="1" applyAlignment="1" applyProtection="1">
      <alignment horizontal="center" vertical="center"/>
    </xf>
    <xf numFmtId="0" fontId="78" fillId="3" borderId="53" xfId="0" applyFont="1" applyFill="1" applyBorder="1" applyAlignment="1" applyProtection="1">
      <alignment horizontal="center" vertical="center" shrinkToFit="1"/>
      <protection locked="0"/>
    </xf>
    <xf numFmtId="0" fontId="78" fillId="0" borderId="54" xfId="0" applyFont="1" applyFill="1" applyBorder="1" applyAlignment="1" applyProtection="1">
      <alignment horizontal="center" vertical="center" shrinkToFit="1"/>
    </xf>
    <xf numFmtId="0" fontId="78" fillId="0" borderId="55" xfId="0" applyFont="1" applyFill="1" applyBorder="1" applyAlignment="1" applyProtection="1">
      <alignment horizontal="center" vertical="center" shrinkToFit="1"/>
    </xf>
    <xf numFmtId="182" fontId="78" fillId="0" borderId="53" xfId="0" applyNumberFormat="1" applyFont="1" applyFill="1" applyBorder="1" applyAlignment="1" applyProtection="1">
      <alignment horizontal="center" vertical="center" shrinkToFit="1"/>
    </xf>
    <xf numFmtId="183" fontId="78" fillId="0" borderId="56" xfId="0" applyNumberFormat="1" applyFont="1" applyFill="1" applyBorder="1" applyAlignment="1" applyProtection="1">
      <alignment horizontal="center" vertical="center" shrinkToFit="1"/>
    </xf>
    <xf numFmtId="0" fontId="41" fillId="0" borderId="36" xfId="0" applyFont="1" applyFill="1" applyBorder="1" applyAlignment="1" applyProtection="1">
      <alignment horizontal="center" vertical="center"/>
    </xf>
    <xf numFmtId="0" fontId="41" fillId="3" borderId="36" xfId="0" applyFont="1" applyFill="1" applyBorder="1" applyAlignment="1" applyProtection="1">
      <alignment horizontal="center" vertical="center" shrinkToFit="1"/>
      <protection locked="0"/>
    </xf>
    <xf numFmtId="0" fontId="41" fillId="0" borderId="57" xfId="0" applyFont="1" applyFill="1" applyBorder="1" applyAlignment="1" applyProtection="1">
      <alignment horizontal="center" vertical="center" shrinkToFit="1"/>
    </xf>
    <xf numFmtId="0" fontId="41" fillId="0" borderId="11" xfId="0" applyFont="1" applyFill="1" applyBorder="1" applyAlignment="1" applyProtection="1">
      <alignment horizontal="center" vertical="center" shrinkToFit="1"/>
    </xf>
    <xf numFmtId="182" fontId="41" fillId="0" borderId="36" xfId="0" applyNumberFormat="1" applyFont="1" applyFill="1" applyBorder="1" applyAlignment="1" applyProtection="1">
      <alignment horizontal="center" vertical="center" shrinkToFit="1"/>
    </xf>
    <xf numFmtId="183" fontId="41" fillId="0" borderId="34" xfId="0" applyNumberFormat="1" applyFont="1" applyFill="1" applyBorder="1" applyAlignment="1" applyProtection="1">
      <alignment horizontal="center" vertical="center" shrinkToFit="1"/>
    </xf>
    <xf numFmtId="182" fontId="41" fillId="0" borderId="47" xfId="0" applyNumberFormat="1" applyFont="1" applyFill="1" applyBorder="1" applyAlignment="1" applyProtection="1">
      <alignment horizontal="center" vertical="center" shrinkToFit="1"/>
    </xf>
    <xf numFmtId="0" fontId="41" fillId="0" borderId="53" xfId="0" applyFont="1" applyFill="1" applyBorder="1" applyAlignment="1" applyProtection="1">
      <alignment horizontal="center" vertical="center"/>
    </xf>
    <xf numFmtId="0" fontId="41" fillId="0" borderId="54"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46" fillId="0" borderId="45" xfId="0" applyFont="1" applyFill="1" applyBorder="1" applyAlignment="1" applyProtection="1">
      <alignment horizontal="center" vertical="center" shrinkToFit="1"/>
    </xf>
    <xf numFmtId="183" fontId="41" fillId="0" borderId="45" xfId="0" applyNumberFormat="1" applyFont="1" applyFill="1" applyBorder="1" applyAlignment="1" applyProtection="1">
      <alignment horizontal="center" vertical="center" shrinkToFit="1"/>
    </xf>
    <xf numFmtId="183" fontId="41" fillId="0" borderId="45" xfId="0" applyNumberFormat="1" applyFont="1" applyFill="1" applyBorder="1" applyAlignment="1" applyProtection="1">
      <alignment horizontal="center" vertical="center"/>
    </xf>
    <xf numFmtId="183" fontId="26" fillId="0" borderId="46" xfId="0" applyNumberFormat="1" applyFont="1" applyFill="1" applyBorder="1" applyAlignment="1" applyProtection="1">
      <alignment horizontal="center" vertical="center"/>
    </xf>
    <xf numFmtId="0" fontId="47" fillId="10" borderId="0"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46" fillId="0" borderId="9" xfId="0" applyFont="1" applyFill="1" applyBorder="1" applyAlignment="1" applyProtection="1">
      <alignment horizontal="center" vertical="center" shrinkToFit="1"/>
    </xf>
    <xf numFmtId="183" fontId="41" fillId="0" borderId="9" xfId="0" applyNumberFormat="1" applyFont="1" applyFill="1" applyBorder="1" applyAlignment="1" applyProtection="1">
      <alignment horizontal="center" vertical="center" shrinkToFit="1"/>
    </xf>
    <xf numFmtId="183" fontId="41" fillId="0" borderId="9" xfId="0" applyNumberFormat="1" applyFont="1" applyFill="1" applyBorder="1" applyAlignment="1" applyProtection="1">
      <alignment horizontal="center" vertical="center"/>
    </xf>
    <xf numFmtId="183" fontId="26" fillId="0" borderId="38" xfId="0" applyNumberFormat="1" applyFont="1" applyFill="1" applyBorder="1" applyAlignment="1" applyProtection="1">
      <alignment horizontal="center" vertical="center"/>
    </xf>
    <xf numFmtId="0" fontId="46" fillId="0" borderId="55" xfId="0" applyFont="1" applyFill="1" applyBorder="1" applyAlignment="1" applyProtection="1">
      <alignment horizontal="center" vertical="center" shrinkToFit="1"/>
    </xf>
    <xf numFmtId="183" fontId="41" fillId="0" borderId="56" xfId="0" applyNumberFormat="1" applyFont="1" applyFill="1" applyBorder="1" applyAlignment="1" applyProtection="1">
      <alignment horizontal="center" vertical="center" shrinkToFit="1"/>
    </xf>
    <xf numFmtId="183" fontId="41" fillId="0" borderId="55" xfId="0" applyNumberFormat="1" applyFont="1" applyFill="1" applyBorder="1" applyAlignment="1" applyProtection="1">
      <alignment horizontal="center" vertical="center"/>
    </xf>
    <xf numFmtId="182" fontId="41" fillId="0" borderId="53" xfId="0" applyNumberFormat="1" applyFont="1" applyFill="1" applyBorder="1" applyAlignment="1" applyProtection="1">
      <alignment horizontal="center" vertical="center" shrinkToFit="1"/>
    </xf>
    <xf numFmtId="183" fontId="26" fillId="0" borderId="56" xfId="0" applyNumberFormat="1"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46" fillId="0" borderId="6" xfId="0" applyFont="1" applyFill="1" applyBorder="1" applyAlignment="1" applyProtection="1">
      <alignment horizontal="center" vertical="center" shrinkToFit="1"/>
    </xf>
    <xf numFmtId="183" fontId="41" fillId="0" borderId="6" xfId="0" applyNumberFormat="1" applyFont="1" applyFill="1" applyBorder="1" applyAlignment="1" applyProtection="1">
      <alignment horizontal="center" vertical="center"/>
    </xf>
    <xf numFmtId="182" fontId="41" fillId="0" borderId="59" xfId="0" applyNumberFormat="1" applyFont="1" applyFill="1" applyBorder="1" applyAlignment="1" applyProtection="1">
      <alignment horizontal="center" vertical="center" shrinkToFit="1"/>
    </xf>
    <xf numFmtId="183" fontId="26" fillId="0" borderId="60" xfId="0" applyNumberFormat="1" applyFont="1" applyFill="1" applyBorder="1" applyAlignment="1" applyProtection="1">
      <alignment horizontal="center" vertical="center"/>
    </xf>
    <xf numFmtId="0" fontId="44" fillId="10" borderId="0" xfId="0" applyFont="1" applyFill="1" applyBorder="1" applyAlignment="1" applyProtection="1">
      <alignment horizontal="left" vertical="center"/>
    </xf>
    <xf numFmtId="0" fontId="40" fillId="10" borderId="0" xfId="0" applyFont="1" applyFill="1" applyBorder="1" applyAlignment="1" applyProtection="1">
      <alignment horizontal="center" vertical="center"/>
    </xf>
    <xf numFmtId="0" fontId="26" fillId="0" borderId="0" xfId="0" applyFont="1" applyFill="1" applyAlignment="1" applyProtection="1">
      <alignment vertical="center"/>
    </xf>
    <xf numFmtId="183" fontId="26" fillId="10" borderId="0" xfId="0" applyNumberFormat="1" applyFont="1" applyFill="1" applyBorder="1" applyAlignment="1" applyProtection="1">
      <alignment vertical="center"/>
    </xf>
    <xf numFmtId="183" fontId="49" fillId="0" borderId="61" xfId="0" applyNumberFormat="1" applyFont="1" applyFill="1" applyBorder="1" applyAlignment="1" applyProtection="1">
      <alignment horizontal="center" vertical="center" shrinkToFit="1"/>
    </xf>
    <xf numFmtId="2" fontId="49" fillId="0" borderId="48" xfId="0" applyNumberFormat="1" applyFont="1" applyFill="1" applyBorder="1" applyAlignment="1" applyProtection="1">
      <alignment horizontal="center" vertical="center" shrinkToFit="1"/>
    </xf>
    <xf numFmtId="183" fontId="49" fillId="0" borderId="10" xfId="0" applyNumberFormat="1" applyFont="1" applyFill="1" applyBorder="1" applyAlignment="1" applyProtection="1">
      <alignment horizontal="center" vertical="center" shrinkToFit="1"/>
    </xf>
    <xf numFmtId="2" fontId="49" fillId="0" borderId="62" xfId="0" applyNumberFormat="1" applyFont="1" applyFill="1" applyBorder="1" applyAlignment="1" applyProtection="1">
      <alignment horizontal="center" vertical="center" shrinkToFit="1"/>
    </xf>
    <xf numFmtId="183" fontId="49" fillId="0" borderId="63" xfId="0" applyNumberFormat="1" applyFont="1" applyFill="1" applyBorder="1" applyAlignment="1" applyProtection="1">
      <alignment horizontal="center" vertical="center" shrinkToFit="1"/>
    </xf>
    <xf numFmtId="2" fontId="49" fillId="0" borderId="64" xfId="0" applyNumberFormat="1" applyFont="1" applyFill="1" applyBorder="1" applyAlignment="1" applyProtection="1">
      <alignment horizontal="center" vertical="center" shrinkToFit="1"/>
    </xf>
    <xf numFmtId="183" fontId="49" fillId="0" borderId="65" xfId="0" applyNumberFormat="1" applyFont="1" applyFill="1" applyBorder="1" applyAlignment="1" applyProtection="1">
      <alignment horizontal="center" vertical="center" shrinkToFit="1"/>
    </xf>
    <xf numFmtId="2" fontId="49" fillId="0" borderId="66" xfId="0" applyNumberFormat="1" applyFont="1" applyFill="1" applyBorder="1" applyAlignment="1" applyProtection="1">
      <alignment horizontal="center" vertical="center" shrinkToFit="1"/>
    </xf>
    <xf numFmtId="0" fontId="50" fillId="0" borderId="0" xfId="0" applyFont="1" applyFill="1" applyAlignment="1" applyProtection="1">
      <alignment horizontal="right" vertical="center"/>
    </xf>
    <xf numFmtId="0" fontId="50" fillId="0" borderId="0" xfId="0" applyFont="1" applyFill="1" applyAlignment="1" applyProtection="1">
      <alignment vertical="center"/>
    </xf>
    <xf numFmtId="0" fontId="44" fillId="10" borderId="0" xfId="0" applyFont="1" applyFill="1" applyBorder="1" applyAlignment="1" applyProtection="1">
      <alignment horizontal="right" vertical="center"/>
    </xf>
    <xf numFmtId="0" fontId="47" fillId="10" borderId="0" xfId="0" applyFont="1" applyFill="1" applyBorder="1" applyAlignment="1" applyProtection="1">
      <alignment vertical="center"/>
    </xf>
    <xf numFmtId="0" fontId="79" fillId="0" borderId="0" xfId="0" applyFont="1" applyFill="1" applyAlignment="1" applyProtection="1">
      <alignment vertical="center"/>
    </xf>
    <xf numFmtId="0" fontId="26" fillId="0" borderId="0" xfId="0" applyFont="1" applyFill="1" applyAlignment="1" applyProtection="1">
      <alignment vertical="center"/>
      <protection locked="0"/>
    </xf>
    <xf numFmtId="184" fontId="51" fillId="0" borderId="0" xfId="0" quotePrefix="1" applyNumberFormat="1" applyFont="1" applyFill="1" applyAlignment="1" applyProtection="1">
      <alignment horizontal="center" vertical="center"/>
      <protection locked="0"/>
    </xf>
    <xf numFmtId="0" fontId="26" fillId="10" borderId="0" xfId="1" applyFont="1" applyFill="1" applyProtection="1">
      <alignment vertical="center"/>
    </xf>
    <xf numFmtId="0" fontId="54" fillId="10" borderId="0" xfId="1" applyFont="1" applyFill="1" applyProtection="1">
      <alignment vertical="center"/>
    </xf>
    <xf numFmtId="0" fontId="26" fillId="10" borderId="2" xfId="1" applyFont="1" applyFill="1" applyBorder="1" applyAlignment="1" applyProtection="1">
      <alignment horizontal="center" vertical="top"/>
    </xf>
    <xf numFmtId="0" fontId="26" fillId="10" borderId="0" xfId="1" applyFont="1" applyFill="1" applyBorder="1" applyAlignment="1" applyProtection="1">
      <alignment horizontal="left" vertical="top"/>
    </xf>
    <xf numFmtId="0" fontId="41" fillId="10" borderId="0" xfId="1" applyFont="1" applyFill="1" applyBorder="1" applyAlignment="1" applyProtection="1">
      <alignment horizontal="left" vertical="top"/>
    </xf>
    <xf numFmtId="0" fontId="41" fillId="10" borderId="0" xfId="1" applyFont="1" applyFill="1" applyBorder="1" applyAlignment="1" applyProtection="1">
      <alignment horizontal="left" vertical="center"/>
    </xf>
    <xf numFmtId="0" fontId="26" fillId="0" borderId="0" xfId="1" applyFont="1" applyProtection="1">
      <alignment vertical="center"/>
    </xf>
    <xf numFmtId="0" fontId="26" fillId="0" borderId="3" xfId="1" applyFont="1" applyFill="1" applyBorder="1" applyProtection="1">
      <alignment vertical="center"/>
    </xf>
    <xf numFmtId="0" fontId="26" fillId="0" borderId="2" xfId="1" applyFont="1" applyFill="1" applyBorder="1" applyProtection="1">
      <alignment vertical="center"/>
    </xf>
    <xf numFmtId="0" fontId="12" fillId="0" borderId="13" xfId="1" applyFont="1" applyFill="1" applyBorder="1" applyAlignment="1" applyProtection="1">
      <alignment horizontal="right" vertical="center"/>
    </xf>
    <xf numFmtId="0" fontId="26" fillId="0" borderId="4" xfId="1" applyFont="1" applyFill="1" applyBorder="1" applyProtection="1">
      <alignment vertical="center"/>
    </xf>
    <xf numFmtId="0" fontId="26" fillId="0" borderId="0" xfId="1" applyFont="1" applyFill="1" applyBorder="1" applyProtection="1">
      <alignment vertical="center"/>
    </xf>
    <xf numFmtId="0" fontId="26" fillId="0" borderId="14" xfId="1" applyFont="1" applyFill="1" applyBorder="1" applyProtection="1">
      <alignment vertical="center"/>
    </xf>
    <xf numFmtId="0" fontId="12" fillId="0" borderId="67"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26" fillId="0" borderId="21" xfId="1" applyFont="1" applyFill="1" applyBorder="1" applyProtection="1">
      <alignment vertical="center"/>
    </xf>
    <xf numFmtId="0" fontId="26" fillId="0" borderId="32" xfId="1" applyFont="1" applyFill="1" applyBorder="1" applyProtection="1">
      <alignment vertical="center"/>
    </xf>
    <xf numFmtId="0" fontId="26" fillId="0" borderId="5" xfId="1" applyFont="1" applyFill="1" applyBorder="1" applyAlignment="1" applyProtection="1">
      <alignment horizontal="centerContinuous" vertical="center"/>
    </xf>
    <xf numFmtId="0" fontId="26" fillId="0" borderId="1" xfId="1" applyFont="1" applyFill="1" applyBorder="1" applyAlignment="1" applyProtection="1">
      <alignment horizontal="centerContinuous" vertical="center"/>
    </xf>
    <xf numFmtId="0" fontId="26" fillId="0" borderId="15" xfId="1" applyFont="1" applyFill="1" applyBorder="1" applyAlignment="1" applyProtection="1">
      <alignment horizontal="centerContinuous" vertical="center"/>
    </xf>
    <xf numFmtId="0" fontId="56" fillId="0" borderId="42" xfId="1" applyFont="1" applyFill="1" applyBorder="1" applyAlignment="1" applyProtection="1">
      <alignment horizontal="center" vertical="center"/>
    </xf>
    <xf numFmtId="185" fontId="56" fillId="0" borderId="37" xfId="1" applyNumberFormat="1" applyFont="1" applyFill="1" applyBorder="1" applyAlignment="1" applyProtection="1">
      <alignment horizontal="center" vertical="center"/>
    </xf>
    <xf numFmtId="185" fontId="56" fillId="0" borderId="37" xfId="1" applyNumberFormat="1" applyFont="1" applyFill="1" applyBorder="1" applyProtection="1">
      <alignment vertical="center"/>
    </xf>
    <xf numFmtId="185" fontId="56" fillId="0" borderId="68" xfId="1" applyNumberFormat="1" applyFont="1" applyFill="1" applyBorder="1" applyProtection="1">
      <alignment vertical="center"/>
    </xf>
    <xf numFmtId="185" fontId="56" fillId="0" borderId="68" xfId="1" applyNumberFormat="1" applyFont="1" applyFill="1" applyBorder="1" applyAlignment="1" applyProtection="1">
      <alignment horizontal="center" vertical="center"/>
    </xf>
    <xf numFmtId="183" fontId="26" fillId="0" borderId="43" xfId="1" applyNumberFormat="1" applyFont="1" applyFill="1" applyBorder="1" applyAlignment="1" applyProtection="1">
      <alignment horizontal="center" vertical="center"/>
    </xf>
    <xf numFmtId="0" fontId="26" fillId="0" borderId="69" xfId="1" applyFont="1" applyFill="1" applyBorder="1" applyAlignment="1" applyProtection="1">
      <alignment horizontal="center" vertical="center"/>
      <protection locked="0"/>
    </xf>
    <xf numFmtId="0" fontId="26" fillId="0" borderId="44" xfId="1" applyFont="1" applyFill="1" applyBorder="1" applyAlignment="1" applyProtection="1">
      <alignment horizontal="center" vertical="center"/>
      <protection locked="0"/>
    </xf>
    <xf numFmtId="183" fontId="26" fillId="0" borderId="47" xfId="1" applyNumberFormat="1" applyFont="1" applyFill="1" applyBorder="1" applyAlignment="1" applyProtection="1">
      <alignment horizontal="center" vertical="center"/>
    </xf>
    <xf numFmtId="0" fontId="26" fillId="0" borderId="12" xfId="1" applyFont="1" applyFill="1" applyBorder="1" applyAlignment="1" applyProtection="1">
      <alignment horizontal="center" vertical="center"/>
      <protection locked="0"/>
    </xf>
    <xf numFmtId="0" fontId="26" fillId="0" borderId="48" xfId="1" applyFont="1" applyFill="1" applyBorder="1" applyAlignment="1" applyProtection="1">
      <alignment horizontal="center" vertical="center"/>
      <protection locked="0"/>
    </xf>
    <xf numFmtId="183" fontId="26" fillId="0" borderId="53" xfId="1" applyNumberFormat="1" applyFont="1" applyFill="1" applyBorder="1" applyAlignment="1" applyProtection="1">
      <alignment horizontal="center" vertical="center"/>
    </xf>
    <xf numFmtId="0" fontId="26" fillId="0" borderId="70" xfId="1" applyFont="1" applyFill="1" applyBorder="1" applyAlignment="1" applyProtection="1">
      <alignment horizontal="center" vertical="center"/>
      <protection locked="0"/>
    </xf>
    <xf numFmtId="0" fontId="26" fillId="0" borderId="54" xfId="1" applyFont="1" applyFill="1" applyBorder="1" applyAlignment="1" applyProtection="1">
      <alignment horizontal="center" vertical="center"/>
      <protection locked="0"/>
    </xf>
    <xf numFmtId="0" fontId="12" fillId="0" borderId="3" xfId="1" applyFont="1" applyFill="1" applyBorder="1" applyAlignment="1" applyProtection="1">
      <alignment horizontal="center" vertical="center"/>
    </xf>
    <xf numFmtId="187" fontId="57" fillId="0" borderId="43" xfId="1" applyNumberFormat="1" applyFont="1" applyFill="1" applyBorder="1" applyAlignment="1" applyProtection="1">
      <alignment horizontal="center" vertical="center" shrinkToFit="1"/>
    </xf>
    <xf numFmtId="190" fontId="57" fillId="0" borderId="53" xfId="1" applyNumberFormat="1" applyFont="1" applyFill="1" applyBorder="1" applyAlignment="1" applyProtection="1">
      <alignment horizontal="center" vertical="center" shrinkToFit="1"/>
    </xf>
    <xf numFmtId="0" fontId="26" fillId="0" borderId="71" xfId="1" applyFont="1" applyFill="1" applyBorder="1" applyAlignment="1" applyProtection="1">
      <alignment horizontal="center" vertical="center" shrinkToFit="1"/>
    </xf>
    <xf numFmtId="194" fontId="58" fillId="3" borderId="72" xfId="1" applyNumberFormat="1" applyFont="1" applyFill="1" applyBorder="1" applyAlignment="1" applyProtection="1">
      <alignment horizontal="center" vertical="center"/>
      <protection locked="0"/>
    </xf>
    <xf numFmtId="0" fontId="56" fillId="0" borderId="73" xfId="1" applyFont="1" applyFill="1" applyBorder="1" applyAlignment="1" applyProtection="1">
      <alignment horizontal="right" vertical="center" shrinkToFit="1"/>
    </xf>
    <xf numFmtId="195" fontId="61" fillId="0" borderId="21" xfId="1" applyNumberFormat="1" applyFont="1" applyFill="1" applyBorder="1" applyAlignment="1" applyProtection="1">
      <alignment horizontal="center" vertical="center" shrinkToFit="1"/>
    </xf>
    <xf numFmtId="195" fontId="61" fillId="0" borderId="21" xfId="1" applyNumberFormat="1" applyFont="1" applyFill="1" applyBorder="1" applyAlignment="1" applyProtection="1">
      <alignment horizontal="left" vertical="center" shrinkToFit="1"/>
    </xf>
    <xf numFmtId="196" fontId="61" fillId="0" borderId="21" xfId="1" applyNumberFormat="1" applyFont="1" applyFill="1" applyBorder="1" applyAlignment="1" applyProtection="1">
      <alignment horizontal="right" vertical="center" shrinkToFit="1"/>
    </xf>
    <xf numFmtId="0" fontId="61" fillId="0" borderId="21" xfId="1" quotePrefix="1" applyFont="1" applyFill="1" applyBorder="1" applyAlignment="1" applyProtection="1">
      <alignment horizontal="center" vertical="center" shrinkToFit="1"/>
    </xf>
    <xf numFmtId="0" fontId="63" fillId="10" borderId="0" xfId="0" applyFont="1" applyFill="1" applyAlignment="1" applyProtection="1">
      <alignment vertical="center"/>
    </xf>
    <xf numFmtId="0" fontId="65" fillId="10" borderId="0" xfId="1" applyFont="1" applyFill="1" applyProtection="1">
      <alignment vertical="center"/>
    </xf>
    <xf numFmtId="0" fontId="26" fillId="10" borderId="0" xfId="1" applyFont="1" applyFill="1" applyBorder="1" applyProtection="1">
      <alignment vertical="center"/>
    </xf>
    <xf numFmtId="0" fontId="41" fillId="10" borderId="0" xfId="1" applyFont="1" applyFill="1" applyBorder="1" applyAlignment="1" applyProtection="1">
      <alignment horizontal="center" vertical="center"/>
    </xf>
    <xf numFmtId="0" fontId="80" fillId="0" borderId="0" xfId="0" applyFont="1">
      <alignment vertical="center"/>
    </xf>
    <xf numFmtId="0" fontId="73" fillId="0" borderId="0" xfId="0" applyFont="1">
      <alignment vertical="center"/>
    </xf>
    <xf numFmtId="0" fontId="80" fillId="0" borderId="0" xfId="0" applyFont="1" applyAlignment="1">
      <alignment horizontal="center" vertical="center"/>
    </xf>
    <xf numFmtId="0" fontId="80" fillId="0" borderId="74" xfId="0" applyFont="1" applyBorder="1">
      <alignment vertical="center"/>
    </xf>
    <xf numFmtId="0" fontId="80" fillId="0" borderId="75" xfId="0" applyFont="1" applyBorder="1">
      <alignment vertical="center"/>
    </xf>
    <xf numFmtId="0" fontId="80" fillId="0" borderId="76" xfId="0" applyFont="1" applyBorder="1">
      <alignment vertical="center"/>
    </xf>
    <xf numFmtId="0" fontId="80" fillId="0" borderId="77" xfId="0" applyFont="1" applyBorder="1">
      <alignment vertical="center"/>
    </xf>
    <xf numFmtId="0" fontId="80" fillId="0" borderId="75" xfId="0" applyFont="1" applyBorder="1" applyAlignment="1">
      <alignment horizontal="center" vertical="center"/>
    </xf>
    <xf numFmtId="0" fontId="80" fillId="0" borderId="78" xfId="0" applyFont="1" applyBorder="1">
      <alignment vertical="center"/>
    </xf>
    <xf numFmtId="0" fontId="80" fillId="0" borderId="79" xfId="0" applyFont="1" applyBorder="1">
      <alignment vertical="center"/>
    </xf>
    <xf numFmtId="0" fontId="80" fillId="0" borderId="80" xfId="0" applyFont="1" applyBorder="1">
      <alignment vertical="center"/>
    </xf>
    <xf numFmtId="0" fontId="80" fillId="0" borderId="81" xfId="0" applyFont="1" applyBorder="1">
      <alignment vertical="center"/>
    </xf>
    <xf numFmtId="0" fontId="80" fillId="0" borderId="82" xfId="0" applyFont="1" applyBorder="1">
      <alignment vertical="center"/>
    </xf>
    <xf numFmtId="0" fontId="80" fillId="0" borderId="80" xfId="0" applyFont="1" applyBorder="1" applyAlignment="1">
      <alignment horizontal="center" vertical="center"/>
    </xf>
    <xf numFmtId="0" fontId="80" fillId="0" borderId="83" xfId="0" applyFont="1" applyBorder="1">
      <alignment vertical="center"/>
    </xf>
    <xf numFmtId="0" fontId="80" fillId="0" borderId="84" xfId="0" applyFont="1" applyBorder="1">
      <alignment vertical="center"/>
    </xf>
    <xf numFmtId="0" fontId="80" fillId="0" borderId="4" xfId="0" applyFont="1" applyBorder="1">
      <alignment vertical="center"/>
    </xf>
    <xf numFmtId="0" fontId="81" fillId="0" borderId="0" xfId="0" applyFont="1" applyBorder="1" applyAlignment="1">
      <alignment horizontal="center" vertical="center"/>
    </xf>
    <xf numFmtId="0" fontId="80" fillId="0" borderId="14" xfId="0" applyFont="1" applyBorder="1">
      <alignment vertical="center"/>
    </xf>
    <xf numFmtId="0" fontId="80" fillId="0" borderId="85" xfId="0" applyFont="1" applyBorder="1">
      <alignment vertical="center"/>
    </xf>
    <xf numFmtId="0" fontId="80" fillId="0" borderId="86" xfId="0" applyFont="1" applyBorder="1">
      <alignment vertical="center"/>
    </xf>
    <xf numFmtId="0" fontId="80" fillId="0" borderId="5" xfId="0" applyFont="1" applyBorder="1">
      <alignment vertical="center"/>
    </xf>
    <xf numFmtId="0" fontId="81" fillId="0" borderId="1" xfId="0" applyFont="1" applyBorder="1" applyAlignment="1">
      <alignment horizontal="center" vertical="center"/>
    </xf>
    <xf numFmtId="0" fontId="80" fillId="0" borderId="15" xfId="0" applyFont="1" applyBorder="1">
      <alignment vertical="center"/>
    </xf>
    <xf numFmtId="0" fontId="80" fillId="0" borderId="87" xfId="0" applyFont="1" applyBorder="1">
      <alignment vertical="center"/>
    </xf>
    <xf numFmtId="0" fontId="80" fillId="0" borderId="88" xfId="0" applyFont="1" applyBorder="1">
      <alignment vertical="center"/>
    </xf>
    <xf numFmtId="0" fontId="80" fillId="0" borderId="3" xfId="0" applyFont="1" applyBorder="1">
      <alignment vertical="center"/>
    </xf>
    <xf numFmtId="0" fontId="81" fillId="0" borderId="13" xfId="0" applyFont="1" applyBorder="1" applyAlignment="1">
      <alignment horizontal="center" vertical="center"/>
    </xf>
    <xf numFmtId="0" fontId="80" fillId="0" borderId="89" xfId="0" applyFont="1" applyBorder="1">
      <alignment vertical="center"/>
    </xf>
    <xf numFmtId="0" fontId="80" fillId="0" borderId="90" xfId="0" applyFont="1" applyBorder="1">
      <alignment vertical="center"/>
    </xf>
    <xf numFmtId="0" fontId="81" fillId="0" borderId="56" xfId="0" applyFont="1" applyBorder="1" applyAlignment="1">
      <alignment horizontal="center" vertical="center"/>
    </xf>
    <xf numFmtId="0" fontId="80" fillId="0" borderId="31" xfId="0" applyFont="1" applyBorder="1">
      <alignment vertical="center"/>
    </xf>
    <xf numFmtId="0" fontId="81" fillId="0" borderId="2" xfId="0" applyFont="1" applyBorder="1">
      <alignment vertical="center"/>
    </xf>
    <xf numFmtId="0" fontId="81" fillId="0" borderId="13" xfId="0" applyFont="1" applyBorder="1">
      <alignment vertical="center"/>
    </xf>
    <xf numFmtId="0" fontId="81" fillId="0" borderId="2" xfId="0" applyFont="1" applyBorder="1" applyAlignment="1">
      <alignment horizontal="center" vertical="center"/>
    </xf>
    <xf numFmtId="0" fontId="80" fillId="0" borderId="13" xfId="0" applyFont="1" applyBorder="1">
      <alignment vertical="center"/>
    </xf>
    <xf numFmtId="0" fontId="80" fillId="0" borderId="91" xfId="0" applyFont="1" applyBorder="1">
      <alignment vertical="center"/>
    </xf>
    <xf numFmtId="0" fontId="81" fillId="0" borderId="55" xfId="0" applyFont="1" applyBorder="1" applyAlignment="1">
      <alignment horizontal="center" vertical="center"/>
    </xf>
    <xf numFmtId="0" fontId="80" fillId="0" borderId="56" xfId="0" applyFont="1" applyBorder="1">
      <alignment vertical="center"/>
    </xf>
    <xf numFmtId="0" fontId="80" fillId="0" borderId="92" xfId="0" applyFont="1" applyBorder="1">
      <alignment vertical="center"/>
    </xf>
    <xf numFmtId="0" fontId="80" fillId="0" borderId="29" xfId="0" applyFont="1" applyBorder="1">
      <alignment vertical="center"/>
    </xf>
    <xf numFmtId="0" fontId="81" fillId="0" borderId="6" xfId="0" applyFont="1" applyBorder="1">
      <alignment vertical="center"/>
    </xf>
    <xf numFmtId="0" fontId="81" fillId="0" borderId="50" xfId="0" applyFont="1" applyBorder="1">
      <alignment vertical="center"/>
    </xf>
    <xf numFmtId="0" fontId="81" fillId="0" borderId="6" xfId="0" applyFont="1" applyBorder="1" applyAlignment="1">
      <alignment horizontal="center" vertical="center"/>
    </xf>
    <xf numFmtId="0" fontId="80" fillId="0" borderId="30" xfId="0" applyFont="1" applyBorder="1">
      <alignment vertical="center"/>
    </xf>
    <xf numFmtId="0" fontId="80" fillId="0" borderId="93" xfId="0" applyFont="1" applyBorder="1">
      <alignment vertical="center"/>
    </xf>
    <xf numFmtId="0" fontId="80" fillId="0" borderId="94" xfId="0" applyFont="1" applyBorder="1">
      <alignment vertical="center"/>
    </xf>
    <xf numFmtId="0" fontId="81" fillId="0" borderId="9" xfId="0" applyFont="1" applyBorder="1">
      <alignment vertical="center"/>
    </xf>
    <xf numFmtId="0" fontId="81" fillId="0" borderId="48" xfId="0" applyFont="1" applyBorder="1">
      <alignment vertical="center"/>
    </xf>
    <xf numFmtId="0" fontId="81" fillId="0" borderId="9" xfId="0" applyFont="1" applyBorder="1" applyAlignment="1">
      <alignment horizontal="center" vertical="center"/>
    </xf>
    <xf numFmtId="0" fontId="80" fillId="0" borderId="38" xfId="0" applyFont="1" applyBorder="1">
      <alignment vertical="center"/>
    </xf>
    <xf numFmtId="0" fontId="80" fillId="0" borderId="95" xfId="0" applyFont="1" applyBorder="1">
      <alignment vertical="center"/>
    </xf>
    <xf numFmtId="0" fontId="81" fillId="0" borderId="0" xfId="0" applyFont="1" applyBorder="1">
      <alignment vertical="center"/>
    </xf>
    <xf numFmtId="0" fontId="81" fillId="0" borderId="49" xfId="0" applyFont="1" applyBorder="1" applyAlignment="1">
      <alignment horizontal="center" vertical="center"/>
    </xf>
    <xf numFmtId="0" fontId="81" fillId="0" borderId="55" xfId="0" applyFont="1" applyBorder="1">
      <alignment vertical="center"/>
    </xf>
    <xf numFmtId="0" fontId="81" fillId="0" borderId="54" xfId="0" applyFont="1" applyBorder="1">
      <alignment vertical="center"/>
    </xf>
    <xf numFmtId="0" fontId="81" fillId="0" borderId="1" xfId="0" applyFont="1" applyBorder="1">
      <alignment vertical="center"/>
    </xf>
    <xf numFmtId="0" fontId="81" fillId="0" borderId="15" xfId="0" applyFont="1" applyBorder="1">
      <alignment vertical="center"/>
    </xf>
    <xf numFmtId="0" fontId="80" fillId="0" borderId="15" xfId="0" applyFont="1" applyBorder="1" applyAlignment="1">
      <alignment vertical="center" wrapText="1"/>
    </xf>
    <xf numFmtId="0" fontId="80" fillId="0" borderId="13" xfId="0" applyFont="1" applyBorder="1" applyAlignment="1">
      <alignment vertical="center" wrapText="1"/>
    </xf>
    <xf numFmtId="0" fontId="80" fillId="0" borderId="91" xfId="0" applyFont="1" applyBorder="1" applyAlignment="1">
      <alignment vertical="center" wrapText="1"/>
    </xf>
    <xf numFmtId="0" fontId="80" fillId="0" borderId="87" xfId="0" applyFont="1" applyBorder="1" applyAlignment="1">
      <alignment vertical="center" wrapText="1"/>
    </xf>
    <xf numFmtId="0" fontId="80" fillId="0" borderId="96" xfId="0" applyFont="1" applyBorder="1" applyAlignment="1">
      <alignment horizontal="center" vertical="center"/>
    </xf>
    <xf numFmtId="0" fontId="80" fillId="0" borderId="54" xfId="0" applyFont="1" applyBorder="1" applyAlignment="1">
      <alignment horizontal="center" vertical="center"/>
    </xf>
    <xf numFmtId="0" fontId="80" fillId="0" borderId="50" xfId="0" applyFont="1" applyBorder="1" applyAlignment="1">
      <alignment horizontal="center" vertical="center"/>
    </xf>
    <xf numFmtId="0" fontId="80" fillId="0" borderId="48" xfId="0" applyFont="1" applyBorder="1" applyAlignment="1">
      <alignment horizontal="center" vertical="center"/>
    </xf>
    <xf numFmtId="0" fontId="80" fillId="0" borderId="57" xfId="0" applyFont="1" applyBorder="1" applyAlignment="1">
      <alignment horizontal="center" vertical="center"/>
    </xf>
    <xf numFmtId="0" fontId="80" fillId="0" borderId="33" xfId="0" applyFont="1" applyBorder="1">
      <alignment vertical="center"/>
    </xf>
    <xf numFmtId="0" fontId="81" fillId="0" borderId="11" xfId="0" applyFont="1" applyBorder="1" applyAlignment="1">
      <alignment horizontal="center" vertical="center"/>
    </xf>
    <xf numFmtId="0" fontId="80" fillId="0" borderId="34" xfId="0" applyFont="1" applyBorder="1">
      <alignment vertical="center"/>
    </xf>
    <xf numFmtId="0" fontId="80" fillId="0" borderId="97" xfId="0" applyFont="1" applyBorder="1">
      <alignment vertical="center"/>
    </xf>
    <xf numFmtId="0" fontId="80" fillId="0" borderId="98" xfId="0" applyFont="1" applyBorder="1" applyAlignment="1">
      <alignment horizontal="center" vertical="center"/>
    </xf>
    <xf numFmtId="0" fontId="81" fillId="0" borderId="21" xfId="0" applyFont="1" applyBorder="1" applyAlignment="1">
      <alignment horizontal="center" vertical="center"/>
    </xf>
    <xf numFmtId="0" fontId="80" fillId="0" borderId="32" xfId="0" applyFont="1" applyBorder="1">
      <alignment vertical="center"/>
    </xf>
    <xf numFmtId="0" fontId="80" fillId="0" borderId="99" xfId="0" applyFont="1" applyBorder="1">
      <alignment vertical="center"/>
    </xf>
    <xf numFmtId="0" fontId="80" fillId="0" borderId="14" xfId="0" applyFont="1" applyBorder="1" applyAlignment="1">
      <alignment vertical="center" wrapText="1"/>
    </xf>
    <xf numFmtId="0" fontId="80" fillId="0" borderId="100" xfId="0" applyFont="1" applyBorder="1">
      <alignment vertical="center"/>
    </xf>
    <xf numFmtId="0" fontId="80" fillId="0" borderId="101" xfId="0" applyFont="1" applyBorder="1">
      <alignment vertical="center"/>
    </xf>
    <xf numFmtId="0" fontId="81" fillId="0" borderId="102" xfId="0" applyFont="1" applyBorder="1" applyAlignment="1">
      <alignment horizontal="center" vertical="center"/>
    </xf>
    <xf numFmtId="0" fontId="80" fillId="0" borderId="103" xfId="0" applyFont="1" applyBorder="1" applyAlignment="1">
      <alignment vertical="center" wrapText="1"/>
    </xf>
    <xf numFmtId="0" fontId="80" fillId="0" borderId="104" xfId="0" applyFont="1" applyBorder="1" applyAlignment="1">
      <alignment vertical="center" wrapText="1"/>
    </xf>
    <xf numFmtId="0" fontId="67" fillId="0" borderId="0" xfId="0" applyNumberFormat="1" applyFont="1" applyFill="1" applyAlignment="1">
      <alignment vertical="center"/>
    </xf>
    <xf numFmtId="0" fontId="68" fillId="0" borderId="0" xfId="0" applyFont="1" applyAlignment="1">
      <alignment vertical="center"/>
    </xf>
    <xf numFmtId="0" fontId="67" fillId="0" borderId="0" xfId="0" applyNumberFormat="1" applyFont="1" applyFill="1" applyAlignment="1">
      <alignment horizontal="left" vertical="center"/>
    </xf>
    <xf numFmtId="0" fontId="82" fillId="0" borderId="0" xfId="0" applyFont="1">
      <alignment vertical="center"/>
    </xf>
    <xf numFmtId="0" fontId="74" fillId="0" borderId="0" xfId="0" applyFont="1" applyAlignment="1"/>
    <xf numFmtId="0" fontId="72" fillId="0" borderId="0"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16" fillId="0" borderId="11" xfId="0" applyNumberFormat="1" applyFont="1" applyFill="1" applyBorder="1" applyAlignment="1">
      <alignment horizontal="center" vertical="center"/>
    </xf>
    <xf numFmtId="0" fontId="3" fillId="0" borderId="18" xfId="0" applyNumberFormat="1" applyFont="1" applyFill="1" applyBorder="1" applyAlignment="1">
      <alignment horizontal="left" vertical="center"/>
    </xf>
    <xf numFmtId="0" fontId="6" fillId="0" borderId="23" xfId="0" applyNumberFormat="1" applyFont="1" applyFill="1" applyBorder="1" applyAlignment="1">
      <alignment horizontal="left" vertical="center"/>
    </xf>
    <xf numFmtId="0" fontId="6" fillId="0" borderId="23" xfId="0" applyNumberFormat="1" applyFont="1" applyFill="1" applyBorder="1" applyAlignment="1">
      <alignment horizontal="left" vertical="top"/>
    </xf>
    <xf numFmtId="0" fontId="72" fillId="0" borderId="0" xfId="0" applyNumberFormat="1" applyFont="1" applyFill="1" applyBorder="1" applyAlignment="1">
      <alignment horizontal="left" vertical="center"/>
    </xf>
    <xf numFmtId="0" fontId="6" fillId="0" borderId="23"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9" fillId="0" borderId="23"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86" fillId="0" borderId="0" xfId="0" applyNumberFormat="1" applyFont="1" applyFill="1" applyBorder="1" applyAlignment="1">
      <alignment horizontal="center" vertical="center"/>
    </xf>
    <xf numFmtId="0" fontId="19" fillId="0" borderId="16" xfId="0" applyNumberFormat="1" applyFont="1" applyFill="1" applyBorder="1" applyAlignment="1">
      <alignment horizontal="left" vertical="center"/>
    </xf>
    <xf numFmtId="0" fontId="19" fillId="0" borderId="0" xfId="0" applyNumberFormat="1" applyFont="1" applyFill="1" applyBorder="1" applyAlignment="1">
      <alignment horizontal="center" vertical="center"/>
    </xf>
    <xf numFmtId="0" fontId="87" fillId="0" borderId="7"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7" xfId="0" applyNumberFormat="1" applyFont="1" applyFill="1" applyBorder="1" applyAlignment="1">
      <alignment horizontal="left" vertical="center"/>
    </xf>
    <xf numFmtId="0" fontId="86" fillId="0" borderId="11"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8" xfId="0" applyNumberFormat="1" applyFont="1" applyFill="1" applyBorder="1" applyAlignment="1">
      <alignment horizontal="left" vertical="center"/>
    </xf>
    <xf numFmtId="0" fontId="16" fillId="0" borderId="16" xfId="0" applyNumberFormat="1" applyFont="1" applyFill="1" applyBorder="1" applyAlignment="1">
      <alignment vertical="center"/>
    </xf>
    <xf numFmtId="0" fontId="3" fillId="0" borderId="23"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16" xfId="0" applyNumberFormat="1" applyFont="1" applyFill="1" applyBorder="1" applyAlignment="1">
      <alignment vertical="center"/>
    </xf>
    <xf numFmtId="0" fontId="23" fillId="11" borderId="0" xfId="0" applyFont="1" applyFill="1" applyAlignment="1">
      <alignment horizontal="center" vertical="center"/>
    </xf>
    <xf numFmtId="0" fontId="75" fillId="0" borderId="6" xfId="0" applyNumberFormat="1" applyFont="1" applyFill="1" applyBorder="1" applyAlignment="1">
      <alignment horizontal="left" vertical="center"/>
    </xf>
    <xf numFmtId="0" fontId="75" fillId="0" borderId="19" xfId="0" applyNumberFormat="1" applyFont="1" applyFill="1" applyBorder="1" applyAlignment="1">
      <alignment horizontal="left" vertical="center"/>
    </xf>
    <xf numFmtId="0" fontId="75" fillId="0" borderId="11" xfId="0" applyNumberFormat="1" applyFont="1" applyFill="1" applyBorder="1" applyAlignment="1">
      <alignment horizontal="left" vertical="center"/>
    </xf>
    <xf numFmtId="0" fontId="75" fillId="0" borderId="18"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25" xfId="0"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16" fillId="0" borderId="1" xfId="0" applyNumberFormat="1" applyFont="1" applyFill="1" applyBorder="1" applyAlignment="1">
      <alignment horizontal="left" vertical="center"/>
    </xf>
    <xf numFmtId="0" fontId="16" fillId="0" borderId="23"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9"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19" fillId="0" borderId="9" xfId="0" applyNumberFormat="1" applyFont="1" applyFill="1" applyBorder="1" applyAlignment="1">
      <alignment horizontal="left" vertical="center"/>
    </xf>
    <xf numFmtId="0" fontId="19" fillId="0" borderId="10" xfId="0" applyNumberFormat="1" applyFont="1" applyFill="1" applyBorder="1" applyAlignment="1">
      <alignment horizontal="left" vertical="center"/>
    </xf>
    <xf numFmtId="0" fontId="72" fillId="0" borderId="8" xfId="0" applyNumberFormat="1" applyFont="1" applyFill="1" applyBorder="1" applyAlignment="1">
      <alignment horizontal="left" vertical="center"/>
    </xf>
    <xf numFmtId="0" fontId="72" fillId="0" borderId="9" xfId="0" applyNumberFormat="1" applyFont="1" applyFill="1" applyBorder="1" applyAlignment="1">
      <alignment horizontal="left" vertical="center"/>
    </xf>
    <xf numFmtId="0" fontId="72" fillId="0" borderId="10" xfId="0" applyNumberFormat="1" applyFont="1" applyFill="1" applyBorder="1" applyAlignment="1">
      <alignment horizontal="left" vertical="center"/>
    </xf>
    <xf numFmtId="0" fontId="84" fillId="0" borderId="9" xfId="0" applyNumberFormat="1" applyFont="1" applyFill="1" applyBorder="1" applyAlignment="1">
      <alignment horizontal="left" vertical="center"/>
    </xf>
    <xf numFmtId="0" fontId="71" fillId="0" borderId="9" xfId="0" applyNumberFormat="1" applyFont="1" applyFill="1" applyBorder="1" applyAlignment="1">
      <alignment horizontal="left" vertical="center"/>
    </xf>
    <xf numFmtId="0" fontId="71" fillId="0" borderId="10" xfId="0" applyNumberFormat="1" applyFont="1" applyFill="1" applyBorder="1" applyAlignment="1">
      <alignment horizontal="left" vertical="center"/>
    </xf>
    <xf numFmtId="0" fontId="71" fillId="0" borderId="23" xfId="0" applyNumberFormat="1" applyFont="1" applyFill="1" applyBorder="1" applyAlignment="1">
      <alignment horizontal="left" vertical="center"/>
    </xf>
    <xf numFmtId="0" fontId="71" fillId="0" borderId="0" xfId="0" applyNumberFormat="1" applyFont="1" applyFill="1" applyBorder="1" applyAlignment="1">
      <alignment horizontal="left" vertical="center"/>
    </xf>
    <xf numFmtId="0" fontId="6" fillId="0" borderId="23"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xf>
    <xf numFmtId="0" fontId="6" fillId="0" borderId="41" xfId="0" applyNumberFormat="1" applyFont="1" applyFill="1" applyBorder="1" applyAlignment="1">
      <alignment horizontal="left" vertical="center"/>
    </xf>
    <xf numFmtId="0" fontId="15" fillId="0" borderId="2" xfId="0" applyNumberFormat="1" applyFont="1" applyFill="1" applyBorder="1" applyAlignment="1">
      <alignment horizontal="left" vertical="center"/>
    </xf>
    <xf numFmtId="0" fontId="16" fillId="0" borderId="2" xfId="0" applyNumberFormat="1" applyFont="1" applyFill="1" applyBorder="1" applyAlignment="1">
      <alignment horizontal="left" vertical="center"/>
    </xf>
    <xf numFmtId="0" fontId="16" fillId="0" borderId="41" xfId="0" applyNumberFormat="1" applyFont="1" applyFill="1" applyBorder="1" applyAlignment="1">
      <alignment horizontal="left" vertical="center"/>
    </xf>
    <xf numFmtId="0" fontId="16" fillId="0" borderId="2" xfId="0" applyNumberFormat="1" applyFont="1" applyFill="1" applyBorder="1" applyAlignment="1">
      <alignment horizontal="left" vertical="top" wrapText="1"/>
    </xf>
    <xf numFmtId="0" fontId="16" fillId="0" borderId="0" xfId="0" applyNumberFormat="1" applyFont="1" applyFill="1" applyBorder="1" applyAlignment="1">
      <alignment horizontal="left" vertical="top" wrapText="1"/>
    </xf>
    <xf numFmtId="0" fontId="16" fillId="0" borderId="21" xfId="0" applyNumberFormat="1" applyFont="1" applyFill="1" applyBorder="1" applyAlignment="1">
      <alignment horizontal="left" vertical="top" wrapText="1"/>
    </xf>
    <xf numFmtId="0" fontId="6" fillId="0" borderId="0"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6" fillId="0" borderId="16" xfId="0" applyNumberFormat="1" applyFont="1" applyFill="1" applyBorder="1" applyAlignment="1">
      <alignment horizontal="left" vertical="center"/>
    </xf>
    <xf numFmtId="0" fontId="6" fillId="0" borderId="21" xfId="0" applyNumberFormat="1" applyFont="1" applyFill="1" applyBorder="1" applyAlignment="1">
      <alignment horizontal="left" vertical="center"/>
    </xf>
    <xf numFmtId="0" fontId="6" fillId="0" borderId="39" xfId="0" applyNumberFormat="1" applyFont="1" applyFill="1" applyBorder="1" applyAlignment="1">
      <alignment horizontal="left" vertical="center"/>
    </xf>
    <xf numFmtId="0" fontId="15" fillId="0" borderId="21" xfId="0" applyNumberFormat="1" applyFont="1" applyFill="1" applyBorder="1" applyAlignment="1">
      <alignment horizontal="left" vertical="center"/>
    </xf>
    <xf numFmtId="0" fontId="16" fillId="0" borderId="21" xfId="0" applyNumberFormat="1" applyFont="1" applyFill="1" applyBorder="1" applyAlignment="1">
      <alignment horizontal="left" vertical="center"/>
    </xf>
    <xf numFmtId="0" fontId="16" fillId="0" borderId="39"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15" fillId="0" borderId="11" xfId="0" applyNumberFormat="1" applyFont="1" applyFill="1" applyBorder="1" applyAlignment="1">
      <alignment horizontal="left" vertical="center"/>
    </xf>
    <xf numFmtId="0" fontId="16" fillId="0" borderId="11" xfId="0"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15" fillId="0" borderId="6" xfId="0" applyNumberFormat="1" applyFont="1" applyFill="1" applyBorder="1" applyAlignment="1">
      <alignment horizontal="left" vertical="center"/>
    </xf>
    <xf numFmtId="0" fontId="16" fillId="0" borderId="6"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15" fillId="0" borderId="9" xfId="0" applyNumberFormat="1" applyFont="1" applyFill="1" applyBorder="1" applyAlignment="1">
      <alignment horizontal="left" vertical="center"/>
    </xf>
    <xf numFmtId="0" fontId="16" fillId="0" borderId="9"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16" fillId="0" borderId="19" xfId="0" applyNumberFormat="1" applyFont="1" applyFill="1" applyBorder="1" applyAlignment="1">
      <alignment horizontal="left" vertical="center"/>
    </xf>
    <xf numFmtId="0" fontId="6" fillId="0" borderId="22"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16" fillId="0" borderId="6"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75" fillId="0" borderId="22" xfId="0" applyNumberFormat="1" applyFont="1" applyFill="1" applyBorder="1" applyAlignment="1">
      <alignment horizontal="center" vertical="center" wrapText="1"/>
    </xf>
    <xf numFmtId="0" fontId="75" fillId="0" borderId="19" xfId="0" applyNumberFormat="1" applyFont="1" applyFill="1" applyBorder="1" applyAlignment="1">
      <alignment horizontal="center" vertical="center" wrapText="1"/>
    </xf>
    <xf numFmtId="0" fontId="75" fillId="0" borderId="23" xfId="0" applyNumberFormat="1" applyFont="1" applyFill="1" applyBorder="1" applyAlignment="1">
      <alignment horizontal="center" vertical="center" wrapText="1"/>
    </xf>
    <xf numFmtId="0" fontId="75" fillId="0" borderId="16" xfId="0" applyNumberFormat="1" applyFont="1" applyFill="1" applyBorder="1" applyAlignment="1">
      <alignment horizontal="center" vertical="center" wrapText="1"/>
    </xf>
    <xf numFmtId="0" fontId="83" fillId="0" borderId="22" xfId="0" applyNumberFormat="1" applyFont="1" applyFill="1" applyBorder="1" applyAlignment="1">
      <alignment horizontal="center" vertical="center"/>
    </xf>
    <xf numFmtId="0" fontId="83" fillId="0" borderId="7" xfId="0" applyNumberFormat="1" applyFont="1" applyFill="1" applyBorder="1" applyAlignment="1">
      <alignment horizontal="center" vertical="center"/>
    </xf>
    <xf numFmtId="0" fontId="75" fillId="0" borderId="19" xfId="0" applyNumberFormat="1" applyFont="1" applyFill="1" applyBorder="1" applyAlignment="1">
      <alignment horizontal="center" vertical="center"/>
    </xf>
    <xf numFmtId="0" fontId="75" fillId="0" borderId="18" xfId="0" applyNumberFormat="1" applyFont="1" applyFill="1" applyBorder="1" applyAlignment="1">
      <alignment horizontal="center" vertical="center"/>
    </xf>
    <xf numFmtId="0" fontId="83" fillId="0" borderId="6" xfId="0" applyNumberFormat="1" applyFont="1" applyFill="1" applyBorder="1" applyAlignment="1">
      <alignment horizontal="center" vertical="center"/>
    </xf>
    <xf numFmtId="0" fontId="83" fillId="0" borderId="11" xfId="0" applyNumberFormat="1" applyFont="1" applyFill="1" applyBorder="1" applyAlignment="1">
      <alignment horizontal="center" vertical="center"/>
    </xf>
    <xf numFmtId="0" fontId="6" fillId="0" borderId="105" xfId="0" applyNumberFormat="1" applyFont="1" applyFill="1" applyBorder="1" applyAlignment="1">
      <alignment horizontal="center" vertical="center" wrapText="1"/>
    </xf>
    <xf numFmtId="0" fontId="6" fillId="0" borderId="10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07" xfId="0" applyNumberFormat="1" applyFont="1" applyFill="1" applyBorder="1" applyAlignment="1">
      <alignment horizontal="center" vertical="center" wrapText="1"/>
    </xf>
    <xf numFmtId="0" fontId="72" fillId="0" borderId="22" xfId="0" applyNumberFormat="1" applyFont="1" applyFill="1" applyBorder="1" applyAlignment="1">
      <alignment horizontal="left" vertical="center" wrapText="1"/>
    </xf>
    <xf numFmtId="0" fontId="72" fillId="0" borderId="6" xfId="0" applyNumberFormat="1" applyFont="1" applyFill="1" applyBorder="1" applyAlignment="1">
      <alignment horizontal="left" vertical="center" wrapText="1"/>
    </xf>
    <xf numFmtId="0" fontId="72" fillId="0" borderId="19" xfId="0" applyNumberFormat="1" applyFont="1" applyFill="1" applyBorder="1" applyAlignment="1">
      <alignment horizontal="left" vertical="center" wrapText="1"/>
    </xf>
    <xf numFmtId="0" fontId="72" fillId="0" borderId="6" xfId="0" applyNumberFormat="1" applyFont="1" applyFill="1" applyBorder="1" applyAlignment="1">
      <alignment horizontal="left" vertical="center"/>
    </xf>
    <xf numFmtId="0" fontId="72" fillId="0" borderId="19"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0" fontId="16" fillId="0" borderId="18" xfId="0" applyNumberFormat="1" applyFont="1" applyFill="1" applyBorder="1" applyAlignment="1">
      <alignment horizontal="left" vertical="center"/>
    </xf>
    <xf numFmtId="0" fontId="72" fillId="0" borderId="20" xfId="0" applyNumberFormat="1" applyFont="1" applyFill="1" applyBorder="1" applyAlignment="1">
      <alignment horizontal="left" vertical="center"/>
    </xf>
    <xf numFmtId="0" fontId="72" fillId="0" borderId="2" xfId="0" applyNumberFormat="1" applyFont="1" applyFill="1" applyBorder="1" applyAlignment="1">
      <alignment horizontal="left" vertical="center"/>
    </xf>
    <xf numFmtId="0" fontId="72" fillId="0" borderId="41" xfId="0" applyNumberFormat="1" applyFont="1" applyFill="1" applyBorder="1" applyAlignment="1">
      <alignment horizontal="left" vertical="center"/>
    </xf>
    <xf numFmtId="0" fontId="84" fillId="0" borderId="2" xfId="0" applyNumberFormat="1" applyFont="1" applyFill="1" applyBorder="1" applyAlignment="1">
      <alignment horizontal="left" vertical="center"/>
    </xf>
    <xf numFmtId="0" fontId="71" fillId="0" borderId="2" xfId="0" applyNumberFormat="1" applyFont="1" applyFill="1" applyBorder="1" applyAlignment="1">
      <alignment horizontal="left" vertical="center"/>
    </xf>
    <xf numFmtId="0" fontId="71" fillId="0" borderId="41" xfId="0" applyNumberFormat="1" applyFont="1" applyFill="1" applyBorder="1" applyAlignment="1">
      <alignment horizontal="left" vertical="center"/>
    </xf>
    <xf numFmtId="0" fontId="84" fillId="0" borderId="6" xfId="0" applyNumberFormat="1" applyFont="1" applyFill="1" applyBorder="1" applyAlignment="1">
      <alignment horizontal="left" vertical="center"/>
    </xf>
    <xf numFmtId="0" fontId="71" fillId="0" borderId="6" xfId="0" applyNumberFormat="1" applyFont="1" applyFill="1" applyBorder="1" applyAlignment="1">
      <alignment horizontal="left" vertical="center"/>
    </xf>
    <xf numFmtId="0" fontId="71" fillId="0" borderId="19" xfId="0" applyNumberFormat="1" applyFont="1" applyFill="1" applyBorder="1" applyAlignment="1">
      <alignment horizontal="left" vertical="center"/>
    </xf>
    <xf numFmtId="0" fontId="6" fillId="0" borderId="24"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3" fillId="0" borderId="6"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72" fillId="0" borderId="24" xfId="0" applyNumberFormat="1" applyFont="1" applyFill="1" applyBorder="1" applyAlignment="1">
      <alignment horizontal="center" vertical="center" wrapText="1"/>
    </xf>
    <xf numFmtId="0" fontId="72" fillId="0" borderId="39" xfId="0" applyNumberFormat="1" applyFont="1" applyFill="1" applyBorder="1" applyAlignment="1">
      <alignment horizontal="center" vertical="center" wrapText="1"/>
    </xf>
    <xf numFmtId="0" fontId="72" fillId="0" borderId="20" xfId="0" applyNumberFormat="1" applyFont="1" applyFill="1" applyBorder="1" applyAlignment="1">
      <alignment horizontal="center" vertical="center" wrapText="1"/>
    </xf>
    <xf numFmtId="0" fontId="72" fillId="0" borderId="41"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6" fillId="0" borderId="8"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1" fillId="0" borderId="16" xfId="0" applyNumberFormat="1" applyFont="1" applyFill="1" applyBorder="1" applyAlignment="1">
      <alignment horizontal="left" vertical="center"/>
    </xf>
    <xf numFmtId="0" fontId="72" fillId="0" borderId="0" xfId="0" applyNumberFormat="1" applyFont="1" applyFill="1" applyBorder="1" applyAlignment="1">
      <alignment horizontal="left" vertical="center"/>
    </xf>
    <xf numFmtId="0" fontId="3" fillId="0" borderId="8" xfId="0" applyNumberFormat="1" applyFont="1" applyFill="1" applyBorder="1" applyAlignment="1">
      <alignment horizontal="center" vertical="center" wrapText="1"/>
    </xf>
    <xf numFmtId="0" fontId="6" fillId="0" borderId="108"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72" fillId="0" borderId="23" xfId="0" applyNumberFormat="1" applyFont="1" applyFill="1" applyBorder="1" applyAlignment="1">
      <alignment horizontal="center" vertical="center" wrapText="1"/>
    </xf>
    <xf numFmtId="0" fontId="72" fillId="0" borderId="16" xfId="0" applyNumberFormat="1" applyFont="1" applyFill="1" applyBorder="1" applyAlignment="1">
      <alignment horizontal="center" vertical="center" wrapText="1"/>
    </xf>
    <xf numFmtId="0" fontId="84" fillId="0" borderId="2" xfId="0" applyNumberFormat="1" applyFont="1" applyFill="1" applyBorder="1" applyAlignment="1">
      <alignment horizontal="center" vertical="center"/>
    </xf>
    <xf numFmtId="0" fontId="71" fillId="0" borderId="2" xfId="0" applyNumberFormat="1" applyFont="1" applyFill="1" applyBorder="1" applyAlignment="1">
      <alignment horizontal="center" vertical="center"/>
    </xf>
    <xf numFmtId="0" fontId="72" fillId="0" borderId="0" xfId="0" applyNumberFormat="1" applyFont="1" applyFill="1" applyBorder="1" applyAlignment="1">
      <alignment horizontal="center" vertical="center"/>
    </xf>
    <xf numFmtId="0" fontId="72" fillId="0" borderId="16" xfId="0" applyNumberFormat="1" applyFont="1" applyFill="1" applyBorder="1" applyAlignment="1">
      <alignment horizontal="center" vertical="center"/>
    </xf>
    <xf numFmtId="0" fontId="72" fillId="0" borderId="22" xfId="0" applyNumberFormat="1" applyFont="1" applyFill="1" applyBorder="1" applyAlignment="1">
      <alignment horizontal="center" vertical="center" wrapText="1"/>
    </xf>
    <xf numFmtId="0" fontId="72" fillId="0" borderId="19" xfId="0" applyNumberFormat="1" applyFont="1" applyFill="1" applyBorder="1" applyAlignment="1">
      <alignment horizontal="center" vertical="center" wrapText="1"/>
    </xf>
    <xf numFmtId="0" fontId="72" fillId="0" borderId="7" xfId="0" applyNumberFormat="1" applyFont="1" applyFill="1" applyBorder="1" applyAlignment="1">
      <alignment horizontal="center" vertical="center" wrapText="1"/>
    </xf>
    <xf numFmtId="0" fontId="72" fillId="0" borderId="18" xfId="0" applyNumberFormat="1" applyFont="1" applyFill="1" applyBorder="1" applyAlignment="1">
      <alignment horizontal="center" vertical="center" wrapText="1"/>
    </xf>
    <xf numFmtId="0" fontId="84" fillId="0" borderId="6" xfId="0" applyNumberFormat="1" applyFont="1" applyFill="1" applyBorder="1" applyAlignment="1">
      <alignment horizontal="center" vertical="center"/>
    </xf>
    <xf numFmtId="0" fontId="71" fillId="0" borderId="6" xfId="0" applyNumberFormat="1" applyFont="1" applyFill="1" applyBorder="1" applyAlignment="1">
      <alignment horizontal="center" vertical="center"/>
    </xf>
    <xf numFmtId="0" fontId="84" fillId="0" borderId="0" xfId="0" applyNumberFormat="1" applyFont="1" applyFill="1" applyBorder="1" applyAlignment="1">
      <alignment horizontal="center" vertical="center"/>
    </xf>
    <xf numFmtId="0" fontId="71" fillId="0" borderId="0"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19" fillId="0" borderId="0" xfId="0" applyNumberFormat="1" applyFont="1" applyFill="1" applyBorder="1" applyAlignment="1">
      <alignment horizontal="left" vertical="center" shrinkToFit="1"/>
    </xf>
    <xf numFmtId="0" fontId="19" fillId="0" borderId="16" xfId="0" applyNumberFormat="1" applyFont="1" applyFill="1" applyBorder="1" applyAlignment="1">
      <alignment horizontal="left" vertical="center" shrinkToFit="1"/>
    </xf>
    <xf numFmtId="0" fontId="6" fillId="0" borderId="2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6" fillId="0" borderId="17" xfId="0" applyNumberFormat="1" applyFont="1" applyFill="1" applyBorder="1" applyAlignment="1">
      <alignment horizontal="left" vertical="center"/>
    </xf>
    <xf numFmtId="0" fontId="6" fillId="0" borderId="45" xfId="0" applyNumberFormat="1" applyFont="1" applyFill="1" applyBorder="1" applyAlignment="1">
      <alignment horizontal="left" vertical="center"/>
    </xf>
    <xf numFmtId="0" fontId="15" fillId="0" borderId="45" xfId="0" applyNumberFormat="1" applyFont="1" applyFill="1" applyBorder="1" applyAlignment="1">
      <alignment horizontal="left" vertical="center"/>
    </xf>
    <xf numFmtId="0" fontId="16" fillId="0" borderId="45" xfId="0" applyNumberFormat="1" applyFont="1" applyFill="1" applyBorder="1" applyAlignment="1">
      <alignment horizontal="left" vertical="center"/>
    </xf>
    <xf numFmtId="0" fontId="16" fillId="0" borderId="107" xfId="0" applyNumberFormat="1" applyFont="1" applyFill="1" applyBorder="1" applyAlignment="1">
      <alignment horizontal="left" vertical="center"/>
    </xf>
    <xf numFmtId="0" fontId="8" fillId="0" borderId="9" xfId="0" applyNumberFormat="1" applyFont="1" applyFill="1" applyBorder="1" applyAlignment="1">
      <alignment horizontal="left" vertical="center"/>
    </xf>
    <xf numFmtId="0" fontId="6" fillId="0" borderId="22" xfId="0" applyNumberFormat="1" applyFont="1" applyFill="1" applyBorder="1" applyAlignment="1">
      <alignment horizontal="left" vertical="center"/>
    </xf>
    <xf numFmtId="0" fontId="6" fillId="0" borderId="23" xfId="0" applyNumberFormat="1" applyFont="1" applyFill="1" applyBorder="1" applyAlignment="1">
      <alignment horizontal="left" vertical="center"/>
    </xf>
    <xf numFmtId="0" fontId="6" fillId="0" borderId="23"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6" fillId="0" borderId="24" xfId="0" applyNumberFormat="1" applyFont="1" applyFill="1" applyBorder="1" applyAlignment="1">
      <alignment horizontal="left" vertical="top"/>
    </xf>
    <xf numFmtId="0" fontId="6" fillId="0" borderId="21" xfId="0" applyNumberFormat="1" applyFont="1" applyFill="1" applyBorder="1" applyAlignment="1">
      <alignment horizontal="left" vertical="top"/>
    </xf>
    <xf numFmtId="0" fontId="16" fillId="0" borderId="0" xfId="0" applyNumberFormat="1" applyFont="1" applyFill="1" applyBorder="1" applyAlignment="1">
      <alignment horizontal="left" vertical="top"/>
    </xf>
    <xf numFmtId="0" fontId="16" fillId="0" borderId="16"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39" xfId="0" applyNumberFormat="1" applyFont="1" applyFill="1" applyBorder="1" applyAlignment="1">
      <alignment horizontal="left" vertical="top"/>
    </xf>
    <xf numFmtId="0" fontId="4" fillId="0" borderId="1"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84" fillId="0" borderId="1" xfId="0" applyNumberFormat="1" applyFont="1" applyFill="1" applyBorder="1" applyAlignment="1">
      <alignment horizontal="left" vertical="center"/>
    </xf>
    <xf numFmtId="0" fontId="71" fillId="0" borderId="1"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16" fillId="0" borderId="20" xfId="0" applyNumberFormat="1" applyFont="1" applyFill="1" applyBorder="1" applyAlignment="1">
      <alignment horizontal="left" vertical="center"/>
    </xf>
    <xf numFmtId="0" fontId="16" fillId="0" borderId="25" xfId="0" applyNumberFormat="1" applyFont="1" applyFill="1" applyBorder="1" applyAlignment="1">
      <alignment horizontal="left" vertical="center"/>
    </xf>
    <xf numFmtId="0" fontId="4" fillId="0" borderId="21"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6" fillId="0" borderId="107" xfId="0" applyNumberFormat="1" applyFont="1" applyFill="1" applyBorder="1" applyAlignment="1">
      <alignment horizontal="left" vertical="center"/>
    </xf>
    <xf numFmtId="0" fontId="15" fillId="0" borderId="8"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16" fillId="0" borderId="7" xfId="0" applyNumberFormat="1" applyFont="1" applyFill="1" applyBorder="1" applyAlignment="1">
      <alignment horizontal="left" vertical="center"/>
    </xf>
    <xf numFmtId="0" fontId="72" fillId="0" borderId="13" xfId="0" applyNumberFormat="1" applyFont="1" applyFill="1" applyBorder="1" applyAlignment="1">
      <alignment horizontal="center" vertical="center"/>
    </xf>
    <xf numFmtId="0" fontId="72" fillId="0" borderId="34" xfId="0" applyNumberFormat="1" applyFont="1" applyFill="1" applyBorder="1" applyAlignment="1">
      <alignment horizontal="center" vertical="center"/>
    </xf>
    <xf numFmtId="0" fontId="3" fillId="0" borderId="109" xfId="0" applyNumberFormat="1" applyFont="1" applyFill="1" applyBorder="1" applyAlignment="1">
      <alignment horizontal="center" vertical="center" wrapText="1"/>
    </xf>
    <xf numFmtId="0" fontId="3" fillId="0" borderId="36" xfId="0" applyNumberFormat="1" applyFont="1" applyFill="1" applyBorder="1" applyAlignment="1">
      <alignment horizontal="center" vertical="center" wrapText="1"/>
    </xf>
    <xf numFmtId="0" fontId="72" fillId="0" borderId="40" xfId="0" applyNumberFormat="1" applyFont="1" applyFill="1" applyBorder="1" applyAlignment="1">
      <alignment horizontal="center" vertical="center"/>
    </xf>
    <xf numFmtId="0" fontId="70" fillId="0" borderId="27" xfId="0" applyFont="1" applyBorder="1" applyAlignment="1">
      <alignment horizontal="center" vertical="center"/>
    </xf>
    <xf numFmtId="0" fontId="72" fillId="0" borderId="20" xfId="0" applyNumberFormat="1" applyFont="1" applyFill="1" applyBorder="1" applyAlignment="1">
      <alignment horizontal="center" vertical="center"/>
    </xf>
    <xf numFmtId="0" fontId="70" fillId="0" borderId="7" xfId="0" applyFont="1" applyBorder="1" applyAlignment="1">
      <alignment horizontal="center" vertical="center"/>
    </xf>
    <xf numFmtId="0" fontId="72" fillId="0" borderId="7" xfId="0" applyNumberFormat="1" applyFont="1" applyFill="1" applyBorder="1" applyAlignment="1">
      <alignment horizontal="center" vertical="center"/>
    </xf>
    <xf numFmtId="0" fontId="16" fillId="0" borderId="4" xfId="0" applyNumberFormat="1" applyFont="1" applyFill="1" applyBorder="1" applyAlignment="1">
      <alignment horizontal="left" vertical="center"/>
    </xf>
    <xf numFmtId="0" fontId="16" fillId="0" borderId="14" xfId="0" applyNumberFormat="1" applyFont="1" applyFill="1" applyBorder="1" applyAlignment="1">
      <alignment horizontal="left" vertical="center"/>
    </xf>
    <xf numFmtId="0" fontId="72" fillId="0" borderId="27" xfId="0" applyNumberFormat="1" applyFont="1" applyFill="1" applyBorder="1" applyAlignment="1">
      <alignment horizontal="center" vertical="center"/>
    </xf>
    <xf numFmtId="0" fontId="3" fillId="0" borderId="51" xfId="0" applyNumberFormat="1" applyFont="1" applyFill="1" applyBorder="1" applyAlignment="1">
      <alignment horizontal="center" vertical="center" wrapText="1"/>
    </xf>
    <xf numFmtId="0" fontId="9" fillId="0" borderId="109"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0" fontId="6" fillId="0" borderId="109"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3" fillId="0" borderId="130" xfId="0" applyNumberFormat="1" applyFont="1" applyFill="1" applyBorder="1" applyAlignment="1">
      <alignment horizontal="center" vertical="center"/>
    </xf>
    <xf numFmtId="0" fontId="3" fillId="0" borderId="3" xfId="0" applyNumberFormat="1" applyFont="1" applyFill="1" applyBorder="1" applyAlignment="1">
      <alignment horizontal="left" vertical="center" wrapText="1"/>
    </xf>
    <xf numFmtId="0" fontId="0" fillId="0" borderId="2" xfId="0" applyBorder="1">
      <alignment vertical="center"/>
    </xf>
    <xf numFmtId="0" fontId="0" fillId="0" borderId="13" xfId="0" applyBorder="1">
      <alignment vertical="center"/>
    </xf>
    <xf numFmtId="0" fontId="0" fillId="0" borderId="31" xfId="0" applyBorder="1">
      <alignment vertical="center"/>
    </xf>
    <xf numFmtId="0" fontId="0" fillId="0" borderId="21" xfId="0" applyBorder="1">
      <alignment vertical="center"/>
    </xf>
    <xf numFmtId="0" fontId="0" fillId="0" borderId="32" xfId="0" applyBorder="1">
      <alignment vertical="center"/>
    </xf>
    <xf numFmtId="0" fontId="3" fillId="0" borderId="130"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xf>
    <xf numFmtId="0" fontId="3" fillId="0" borderId="130" xfId="0" applyNumberFormat="1" applyFont="1" applyFill="1" applyBorder="1" applyAlignment="1">
      <alignment horizontal="left" vertical="center"/>
    </xf>
    <xf numFmtId="0" fontId="41" fillId="0" borderId="21" xfId="1" applyFont="1" applyFill="1" applyBorder="1" applyAlignment="1" applyProtection="1">
      <alignment horizontal="right" vertical="center"/>
    </xf>
    <xf numFmtId="0" fontId="85" fillId="0" borderId="0" xfId="1" applyFont="1" applyFill="1" applyBorder="1" applyAlignment="1" applyProtection="1">
      <alignment horizontal="center" vertical="top" textRotation="180"/>
    </xf>
    <xf numFmtId="0" fontId="12" fillId="0" borderId="1" xfId="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12" fillId="0" borderId="67" xfId="1" applyFont="1" applyFill="1" applyBorder="1" applyAlignment="1" applyProtection="1">
      <alignment horizontal="center" vertical="center"/>
    </xf>
    <xf numFmtId="0" fontId="12" fillId="0" borderId="45" xfId="1" applyFont="1" applyFill="1" applyBorder="1" applyAlignment="1" applyProtection="1">
      <alignment horizontal="center" vertical="center"/>
    </xf>
    <xf numFmtId="0" fontId="12" fillId="0" borderId="46" xfId="1" applyFont="1" applyFill="1" applyBorder="1" applyAlignment="1" applyProtection="1">
      <alignment horizontal="center" vertical="center"/>
    </xf>
    <xf numFmtId="0" fontId="26" fillId="0" borderId="29" xfId="1" applyFont="1" applyFill="1" applyBorder="1" applyAlignment="1" applyProtection="1">
      <alignment horizontal="left" vertical="top" wrapText="1"/>
    </xf>
    <xf numFmtId="0" fontId="26" fillId="0" borderId="6" xfId="1" applyFont="1" applyFill="1" applyBorder="1" applyAlignment="1" applyProtection="1">
      <alignment horizontal="left" vertical="top" wrapText="1"/>
    </xf>
    <xf numFmtId="0" fontId="26" fillId="0" borderId="30" xfId="1" applyFont="1" applyFill="1" applyBorder="1" applyAlignment="1" applyProtection="1">
      <alignment horizontal="left" vertical="top" wrapText="1"/>
    </xf>
    <xf numFmtId="0" fontId="26" fillId="0" borderId="4" xfId="1" applyFont="1" applyFill="1" applyBorder="1" applyAlignment="1" applyProtection="1">
      <alignment horizontal="left" vertical="top" wrapText="1"/>
    </xf>
    <xf numFmtId="0" fontId="26" fillId="0" borderId="0" xfId="1" applyFont="1" applyFill="1" applyBorder="1" applyAlignment="1" applyProtection="1">
      <alignment horizontal="left" vertical="top" wrapText="1"/>
    </xf>
    <xf numFmtId="0" fontId="26" fillId="0" borderId="14" xfId="1" applyFont="1" applyFill="1" applyBorder="1" applyAlignment="1" applyProtection="1">
      <alignment horizontal="left" vertical="top" wrapText="1"/>
    </xf>
    <xf numFmtId="0" fontId="12" fillId="0" borderId="4" xfId="1" applyFont="1" applyFill="1" applyBorder="1" applyAlignment="1" applyProtection="1">
      <alignment horizontal="center" vertical="center" textRotation="255"/>
    </xf>
    <xf numFmtId="0" fontId="12" fillId="0" borderId="31" xfId="1" applyFont="1" applyFill="1" applyBorder="1" applyAlignment="1" applyProtection="1">
      <alignment horizontal="center" vertical="center" textRotation="255"/>
    </xf>
    <xf numFmtId="0" fontId="12" fillId="0" borderId="0" xfId="1" applyFont="1" applyFill="1" applyBorder="1" applyAlignment="1" applyProtection="1">
      <alignment horizontal="left" vertical="center"/>
    </xf>
    <xf numFmtId="0" fontId="12" fillId="0" borderId="14" xfId="1" applyFont="1" applyFill="1" applyBorder="1" applyAlignment="1" applyProtection="1">
      <alignment horizontal="left" vertical="center"/>
    </xf>
    <xf numFmtId="0" fontId="79" fillId="0" borderId="4" xfId="1" applyFont="1" applyFill="1" applyBorder="1" applyAlignment="1" applyProtection="1">
      <alignment horizontal="left" vertical="top" wrapText="1"/>
    </xf>
    <xf numFmtId="0" fontId="79" fillId="0" borderId="0" xfId="1" applyFont="1" applyFill="1" applyBorder="1" applyAlignment="1" applyProtection="1">
      <alignment horizontal="left" vertical="top" wrapText="1"/>
    </xf>
    <xf numFmtId="0" fontId="79" fillId="0" borderId="14" xfId="1" applyFont="1" applyFill="1" applyBorder="1" applyAlignment="1" applyProtection="1">
      <alignment horizontal="left" vertical="top" wrapText="1"/>
    </xf>
    <xf numFmtId="0" fontId="79" fillId="0" borderId="31" xfId="1" applyFont="1" applyFill="1" applyBorder="1" applyAlignment="1" applyProtection="1">
      <alignment horizontal="left" vertical="top" wrapText="1"/>
    </xf>
    <xf numFmtId="0" fontId="79" fillId="0" borderId="21" xfId="1" applyFont="1" applyFill="1" applyBorder="1" applyAlignment="1" applyProtection="1">
      <alignment horizontal="left" vertical="top" wrapText="1"/>
    </xf>
    <xf numFmtId="0" fontId="79" fillId="0" borderId="32" xfId="1" applyFont="1" applyFill="1" applyBorder="1" applyAlignment="1" applyProtection="1">
      <alignment horizontal="left" vertical="top" wrapText="1"/>
    </xf>
    <xf numFmtId="0" fontId="12" fillId="0" borderId="35" xfId="1" applyFont="1" applyFill="1" applyBorder="1" applyAlignment="1" applyProtection="1">
      <alignment horizontal="center" vertical="center" wrapText="1"/>
    </xf>
    <xf numFmtId="0" fontId="12" fillId="0" borderId="109" xfId="1" applyFont="1" applyFill="1" applyBorder="1" applyAlignment="1" applyProtection="1">
      <alignment horizontal="center" vertical="center" wrapText="1"/>
    </xf>
    <xf numFmtId="0" fontId="12" fillId="0" borderId="52" xfId="1" applyFont="1" applyFill="1" applyBorder="1" applyAlignment="1" applyProtection="1">
      <alignment horizontal="center" vertical="center" wrapText="1"/>
    </xf>
    <xf numFmtId="0" fontId="57" fillId="0" borderId="45" xfId="1" applyFont="1" applyFill="1" applyBorder="1" applyAlignment="1" applyProtection="1">
      <alignment horizontal="distributed" vertical="center"/>
    </xf>
    <xf numFmtId="0" fontId="57" fillId="0" borderId="46" xfId="1" applyFont="1" applyFill="1" applyBorder="1" applyAlignment="1" applyProtection="1">
      <alignment horizontal="distributed" vertical="center"/>
    </xf>
    <xf numFmtId="0" fontId="57" fillId="0" borderId="9" xfId="1" applyFont="1" applyFill="1" applyBorder="1" applyAlignment="1" applyProtection="1">
      <alignment horizontal="distributed" vertical="center"/>
    </xf>
    <xf numFmtId="0" fontId="57" fillId="0" borderId="38" xfId="1" applyFont="1" applyFill="1" applyBorder="1" applyAlignment="1" applyProtection="1">
      <alignment horizontal="distributed" vertical="center"/>
    </xf>
    <xf numFmtId="186" fontId="58" fillId="0" borderId="0" xfId="1" quotePrefix="1" applyNumberFormat="1" applyFont="1" applyFill="1" applyAlignment="1" applyProtection="1">
      <alignment vertical="center" textRotation="180"/>
    </xf>
    <xf numFmtId="0" fontId="57" fillId="0" borderId="55" xfId="1" applyFont="1" applyFill="1" applyBorder="1" applyAlignment="1" applyProtection="1">
      <alignment horizontal="distributed" vertical="center"/>
    </xf>
    <xf numFmtId="0" fontId="57" fillId="0" borderId="56" xfId="1" applyFont="1" applyFill="1" applyBorder="1" applyAlignment="1" applyProtection="1">
      <alignment horizontal="distributed" vertical="center"/>
    </xf>
    <xf numFmtId="0" fontId="26" fillId="0" borderId="45" xfId="1" applyFont="1" applyFill="1" applyBorder="1" applyAlignment="1" applyProtection="1">
      <alignment horizontal="distributed" vertical="center" wrapText="1"/>
    </xf>
    <xf numFmtId="0" fontId="56" fillId="0" borderId="46" xfId="1" applyFont="1" applyFill="1" applyBorder="1" applyAlignment="1" applyProtection="1">
      <alignment horizontal="distributed" vertical="center" wrapText="1"/>
    </xf>
    <xf numFmtId="0" fontId="26" fillId="0" borderId="0" xfId="1" applyFont="1" applyFill="1" applyProtection="1">
      <alignment vertical="center"/>
    </xf>
    <xf numFmtId="0" fontId="12" fillId="0" borderId="3"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2" fillId="0" borderId="31" xfId="1" applyFont="1" applyFill="1" applyBorder="1" applyAlignment="1" applyProtection="1">
      <alignment horizontal="center" vertical="center"/>
    </xf>
    <xf numFmtId="0" fontId="12" fillId="0" borderId="32" xfId="1" applyFont="1" applyFill="1" applyBorder="1" applyAlignment="1" applyProtection="1">
      <alignment horizontal="center" vertical="center"/>
    </xf>
    <xf numFmtId="0" fontId="85" fillId="0" borderId="0" xfId="1" applyFont="1" applyFill="1" applyBorder="1" applyProtection="1">
      <alignment vertical="center"/>
    </xf>
    <xf numFmtId="188" fontId="57" fillId="0" borderId="69" xfId="1" applyNumberFormat="1" applyFont="1" applyFill="1" applyBorder="1" applyAlignment="1" applyProtection="1">
      <alignment horizontal="center" vertical="center" shrinkToFit="1"/>
    </xf>
    <xf numFmtId="189" fontId="57" fillId="0" borderId="69" xfId="1" applyNumberFormat="1" applyFont="1" applyFill="1" applyBorder="1" applyAlignment="1" applyProtection="1">
      <alignment horizontal="center" vertical="center" shrinkToFit="1"/>
    </xf>
    <xf numFmtId="189" fontId="57" fillId="0" borderId="44" xfId="1" applyNumberFormat="1" applyFont="1" applyFill="1" applyBorder="1" applyAlignment="1" applyProtection="1">
      <alignment horizontal="center" vertical="center" shrinkToFit="1"/>
    </xf>
    <xf numFmtId="0" fontId="12" fillId="0" borderId="58" xfId="1" applyFont="1" applyFill="1" applyBorder="1" applyAlignment="1" applyProtection="1">
      <alignment horizontal="center" vertical="center"/>
    </xf>
    <xf numFmtId="0" fontId="12" fillId="0" borderId="111" xfId="1" applyFont="1" applyFill="1" applyBorder="1" applyAlignment="1" applyProtection="1">
      <alignment horizontal="center" vertical="center"/>
    </xf>
    <xf numFmtId="191" fontId="57" fillId="0" borderId="70" xfId="1" applyNumberFormat="1" applyFont="1" applyFill="1" applyBorder="1" applyAlignment="1" applyProtection="1">
      <alignment horizontal="center" vertical="center" shrinkToFit="1"/>
    </xf>
    <xf numFmtId="192" fontId="57" fillId="0" borderId="70" xfId="1" applyNumberFormat="1" applyFont="1" applyFill="1" applyBorder="1" applyAlignment="1" applyProtection="1">
      <alignment horizontal="center" vertical="center" shrinkToFit="1"/>
    </xf>
    <xf numFmtId="192" fontId="57" fillId="0" borderId="54" xfId="1" applyNumberFormat="1" applyFont="1" applyFill="1" applyBorder="1" applyAlignment="1" applyProtection="1">
      <alignment horizontal="center" vertical="center" shrinkToFit="1"/>
    </xf>
    <xf numFmtId="0" fontId="12" fillId="0" borderId="5" xfId="1" applyFont="1" applyFill="1" applyBorder="1" applyAlignment="1" applyProtection="1">
      <alignment horizontal="center" vertical="center"/>
    </xf>
    <xf numFmtId="187" fontId="57" fillId="0" borderId="5" xfId="1" applyNumberFormat="1" applyFont="1" applyFill="1" applyBorder="1" applyAlignment="1" applyProtection="1">
      <alignment horizontal="center" vertical="center"/>
    </xf>
    <xf numFmtId="187" fontId="57" fillId="0" borderId="25" xfId="1" applyNumberFormat="1" applyFont="1" applyFill="1" applyBorder="1" applyAlignment="1" applyProtection="1">
      <alignment horizontal="center" vertical="center"/>
    </xf>
    <xf numFmtId="188" fontId="57" fillId="0" borderId="108" xfId="1" applyNumberFormat="1" applyFont="1" applyFill="1" applyBorder="1" applyAlignment="1" applyProtection="1">
      <alignment horizontal="center" vertical="center"/>
    </xf>
    <xf numFmtId="188" fontId="57" fillId="0" borderId="1" xfId="1" applyNumberFormat="1" applyFont="1" applyFill="1" applyBorder="1" applyAlignment="1" applyProtection="1">
      <alignment horizontal="center" vertical="center"/>
    </xf>
    <xf numFmtId="188" fontId="57" fillId="0" borderId="25" xfId="1" applyNumberFormat="1" applyFont="1" applyFill="1" applyBorder="1" applyAlignment="1" applyProtection="1">
      <alignment horizontal="center" vertical="center"/>
    </xf>
    <xf numFmtId="189" fontId="57" fillId="0" borderId="1" xfId="1" applyNumberFormat="1" applyFont="1" applyFill="1" applyBorder="1" applyAlignment="1" applyProtection="1">
      <alignment horizontal="center" vertical="center"/>
    </xf>
    <xf numFmtId="189" fontId="57" fillId="0" borderId="25" xfId="1" applyNumberFormat="1" applyFont="1" applyFill="1" applyBorder="1" applyAlignment="1" applyProtection="1">
      <alignment horizontal="center" vertical="center"/>
    </xf>
    <xf numFmtId="0" fontId="57" fillId="0" borderId="108" xfId="1" applyNumberFormat="1" applyFont="1" applyFill="1" applyBorder="1" applyAlignment="1" applyProtection="1">
      <alignment horizontal="center" vertical="center"/>
    </xf>
    <xf numFmtId="190" fontId="57" fillId="0" borderId="1" xfId="1" applyNumberFormat="1" applyFont="1" applyFill="1" applyBorder="1" applyAlignment="1" applyProtection="1">
      <alignment horizontal="center" vertical="center"/>
    </xf>
    <xf numFmtId="190" fontId="57" fillId="0" borderId="25" xfId="1" applyNumberFormat="1" applyFont="1" applyFill="1" applyBorder="1" applyAlignment="1" applyProtection="1">
      <alignment horizontal="center" vertical="center"/>
    </xf>
    <xf numFmtId="191" fontId="57" fillId="0" borderId="1" xfId="1" applyNumberFormat="1" applyFont="1" applyFill="1" applyBorder="1" applyAlignment="1" applyProtection="1">
      <alignment horizontal="center" vertical="center"/>
    </xf>
    <xf numFmtId="191" fontId="57" fillId="0" borderId="25" xfId="1" applyNumberFormat="1" applyFont="1" applyFill="1" applyBorder="1" applyAlignment="1" applyProtection="1">
      <alignment horizontal="center" vertical="center"/>
    </xf>
    <xf numFmtId="192" fontId="57" fillId="0" borderId="1" xfId="1" applyNumberFormat="1" applyFont="1" applyFill="1" applyBorder="1" applyAlignment="1" applyProtection="1">
      <alignment horizontal="center" vertical="center"/>
    </xf>
    <xf numFmtId="192" fontId="57" fillId="0" borderId="15" xfId="1" applyNumberFormat="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187" fontId="57" fillId="0" borderId="43" xfId="1" applyNumberFormat="1" applyFont="1" applyFill="1" applyBorder="1" applyAlignment="1" applyProtection="1">
      <alignment horizontal="center" vertical="center"/>
    </xf>
    <xf numFmtId="187" fontId="57" fillId="0" borderId="69" xfId="1" applyNumberFormat="1" applyFont="1" applyFill="1" applyBorder="1" applyAlignment="1" applyProtection="1">
      <alignment horizontal="center" vertical="center"/>
    </xf>
    <xf numFmtId="188" fontId="57" fillId="0" borderId="69" xfId="1" applyNumberFormat="1" applyFont="1" applyFill="1" applyBorder="1" applyAlignment="1" applyProtection="1">
      <alignment horizontal="center" vertical="center"/>
    </xf>
    <xf numFmtId="189" fontId="57" fillId="0" borderId="69" xfId="1" applyNumberFormat="1" applyFont="1" applyFill="1" applyBorder="1" applyAlignment="1" applyProtection="1">
      <alignment horizontal="center" vertical="center"/>
    </xf>
    <xf numFmtId="190" fontId="57" fillId="0" borderId="69" xfId="1" applyNumberFormat="1" applyFont="1" applyFill="1" applyBorder="1" applyAlignment="1" applyProtection="1">
      <alignment horizontal="center" vertical="center"/>
    </xf>
    <xf numFmtId="191" fontId="57" fillId="0" borderId="69" xfId="1" applyNumberFormat="1" applyFont="1" applyFill="1" applyBorder="1" applyAlignment="1" applyProtection="1">
      <alignment horizontal="center" vertical="center"/>
    </xf>
    <xf numFmtId="192" fontId="57" fillId="0" borderId="69" xfId="1" applyNumberFormat="1" applyFont="1" applyFill="1" applyBorder="1" applyAlignment="1" applyProtection="1">
      <alignment horizontal="center" vertical="center"/>
    </xf>
    <xf numFmtId="192" fontId="57" fillId="0" borderId="44" xfId="1" applyNumberFormat="1" applyFont="1" applyFill="1" applyBorder="1" applyAlignment="1" applyProtection="1">
      <alignment horizontal="center" vertical="center"/>
    </xf>
    <xf numFmtId="191" fontId="57" fillId="0" borderId="121" xfId="1" applyNumberFormat="1" applyFont="1" applyFill="1" applyBorder="1" applyAlignment="1" applyProtection="1">
      <alignment horizontal="center" vertical="center"/>
    </xf>
    <xf numFmtId="192" fontId="57" fillId="0" borderId="121" xfId="1" applyNumberFormat="1" applyFont="1" applyFill="1" applyBorder="1" applyAlignment="1" applyProtection="1">
      <alignment horizontal="center" vertical="center"/>
    </xf>
    <xf numFmtId="192" fontId="57" fillId="0" borderId="122" xfId="1" applyNumberFormat="1" applyFont="1" applyFill="1" applyBorder="1" applyAlignment="1" applyProtection="1">
      <alignment horizontal="center" vertical="center"/>
    </xf>
    <xf numFmtId="0" fontId="60" fillId="0" borderId="0" xfId="1" applyFont="1" applyFill="1" applyBorder="1" applyAlignment="1" applyProtection="1">
      <alignment horizontal="center" textRotation="180"/>
    </xf>
    <xf numFmtId="193" fontId="57" fillId="0" borderId="29" xfId="1" applyNumberFormat="1" applyFont="1" applyFill="1" applyBorder="1" applyProtection="1">
      <alignment vertical="center"/>
    </xf>
    <xf numFmtId="193" fontId="57" fillId="0" borderId="6" xfId="1" applyNumberFormat="1" applyFont="1" applyFill="1" applyBorder="1" applyProtection="1">
      <alignment vertical="center"/>
    </xf>
    <xf numFmtId="193" fontId="57" fillId="0" borderId="93" xfId="1" applyNumberFormat="1" applyFont="1" applyFill="1" applyBorder="1" applyProtection="1">
      <alignment vertical="center"/>
    </xf>
    <xf numFmtId="0" fontId="49" fillId="0" borderId="123" xfId="1" applyFont="1" applyFill="1" applyBorder="1" applyAlignment="1" applyProtection="1">
      <alignment horizontal="center" vertical="center"/>
    </xf>
    <xf numFmtId="0" fontId="49" fillId="0" borderId="124" xfId="1" applyFont="1" applyFill="1" applyBorder="1" applyAlignment="1" applyProtection="1">
      <alignment horizontal="center" vertical="center"/>
    </xf>
    <xf numFmtId="0" fontId="49" fillId="0" borderId="125" xfId="1" applyFont="1" applyFill="1" applyBorder="1" applyAlignment="1" applyProtection="1">
      <alignment horizontal="center" vertical="center"/>
    </xf>
    <xf numFmtId="195" fontId="61" fillId="0" borderId="21" xfId="1" applyNumberFormat="1" applyFont="1" applyFill="1" applyBorder="1" applyAlignment="1" applyProtection="1">
      <alignment horizontal="center" vertical="center" shrinkToFit="1"/>
    </xf>
    <xf numFmtId="196" fontId="61" fillId="0" borderId="21" xfId="1" applyNumberFormat="1" applyFont="1" applyFill="1" applyBorder="1" applyAlignment="1" applyProtection="1">
      <alignment horizontal="center" vertical="center" shrinkToFit="1"/>
    </xf>
    <xf numFmtId="0" fontId="61" fillId="0" borderId="21" xfId="1" quotePrefix="1" applyFont="1" applyFill="1" applyBorder="1" applyAlignment="1" applyProtection="1">
      <alignment horizontal="center" vertical="center" shrinkToFit="1"/>
    </xf>
    <xf numFmtId="0" fontId="61" fillId="0" borderId="21" xfId="1" applyFont="1" applyFill="1" applyBorder="1" applyAlignment="1" applyProtection="1">
      <alignment horizontal="center" vertical="center" shrinkToFit="1"/>
    </xf>
    <xf numFmtId="0" fontId="56" fillId="0" borderId="21" xfId="1" applyFont="1" applyFill="1" applyBorder="1" applyAlignment="1" applyProtection="1">
      <alignment horizontal="center" vertical="center" shrinkToFit="1"/>
    </xf>
    <xf numFmtId="0" fontId="56" fillId="0" borderId="21" xfId="1" quotePrefix="1" applyFont="1" applyFill="1" applyBorder="1" applyAlignment="1" applyProtection="1">
      <alignment horizontal="center" vertical="center" shrinkToFit="1"/>
    </xf>
    <xf numFmtId="195" fontId="61" fillId="0" borderId="21" xfId="1" applyNumberFormat="1" applyFont="1" applyFill="1" applyBorder="1" applyAlignment="1" applyProtection="1">
      <alignment horizontal="left" vertical="center" shrinkToFit="1"/>
    </xf>
    <xf numFmtId="197" fontId="61" fillId="0" borderId="21" xfId="1" applyNumberFormat="1" applyFont="1" applyFill="1" applyBorder="1" applyAlignment="1" applyProtection="1">
      <alignment horizontal="center" vertical="center" shrinkToFit="1"/>
    </xf>
    <xf numFmtId="183" fontId="56" fillId="0" borderId="21" xfId="1" applyNumberFormat="1" applyFont="1" applyFill="1" applyBorder="1" applyAlignment="1" applyProtection="1">
      <alignment horizontal="center" vertical="center" shrinkToFit="1"/>
    </xf>
    <xf numFmtId="183" fontId="56" fillId="0" borderId="99" xfId="1" applyNumberFormat="1" applyFont="1" applyFill="1" applyBorder="1" applyAlignment="1" applyProtection="1">
      <alignment horizontal="center" vertical="center" shrinkToFit="1"/>
    </xf>
    <xf numFmtId="198" fontId="62" fillId="0" borderId="126" xfId="1" applyNumberFormat="1" applyFont="1" applyFill="1" applyBorder="1" applyAlignment="1" applyProtection="1">
      <alignment horizontal="right" vertical="center"/>
    </xf>
    <xf numFmtId="198" fontId="49" fillId="0" borderId="119" xfId="1" applyNumberFormat="1" applyFont="1" applyFill="1" applyBorder="1" applyAlignment="1" applyProtection="1">
      <alignment horizontal="right" vertical="center"/>
    </xf>
    <xf numFmtId="199" fontId="58" fillId="0" borderId="119" xfId="1" applyNumberFormat="1" applyFont="1" applyFill="1" applyBorder="1" applyAlignment="1" applyProtection="1">
      <alignment horizontal="left" vertical="center"/>
    </xf>
    <xf numFmtId="199" fontId="58" fillId="0" borderId="127" xfId="1" applyNumberFormat="1" applyFont="1" applyFill="1" applyBorder="1" applyAlignment="1" applyProtection="1">
      <alignment horizontal="left" vertical="center"/>
    </xf>
    <xf numFmtId="200" fontId="60" fillId="0" borderId="0" xfId="1" applyNumberFormat="1" applyFont="1" applyFill="1" applyBorder="1" applyAlignment="1" applyProtection="1">
      <alignment horizontal="center" vertical="top" textRotation="180"/>
    </xf>
    <xf numFmtId="0" fontId="26" fillId="0" borderId="0" xfId="1" applyFont="1" applyFill="1" applyBorder="1" applyProtection="1">
      <alignment vertical="center"/>
    </xf>
    <xf numFmtId="0" fontId="26" fillId="0" borderId="75" xfId="1" applyFont="1" applyFill="1" applyBorder="1" applyProtection="1">
      <alignment vertical="center"/>
    </xf>
    <xf numFmtId="190" fontId="57" fillId="10" borderId="0" xfId="1" applyNumberFormat="1" applyFont="1" applyFill="1" applyBorder="1" applyAlignment="1" applyProtection="1">
      <alignment horizontal="center" vertical="center"/>
    </xf>
    <xf numFmtId="191" fontId="57" fillId="10" borderId="0" xfId="1" applyNumberFormat="1" applyFont="1" applyFill="1" applyBorder="1" applyAlignment="1" applyProtection="1">
      <alignment horizontal="center" vertical="center"/>
    </xf>
    <xf numFmtId="192" fontId="57" fillId="10" borderId="0" xfId="1" applyNumberFormat="1" applyFont="1" applyFill="1" applyBorder="1" applyAlignment="1" applyProtection="1">
      <alignment horizontal="center" vertical="center"/>
    </xf>
    <xf numFmtId="187" fontId="57" fillId="10" borderId="0" xfId="1" applyNumberFormat="1" applyFont="1" applyFill="1" applyBorder="1" applyAlignment="1" applyProtection="1">
      <alignment horizontal="center" vertical="center"/>
    </xf>
    <xf numFmtId="188" fontId="57" fillId="10" borderId="0" xfId="1" applyNumberFormat="1" applyFont="1" applyFill="1" applyBorder="1" applyAlignment="1" applyProtection="1">
      <alignment horizontal="center" vertical="center"/>
    </xf>
    <xf numFmtId="189" fontId="57" fillId="10" borderId="0" xfId="1" applyNumberFormat="1" applyFont="1" applyFill="1" applyBorder="1" applyAlignment="1" applyProtection="1">
      <alignment horizontal="center" vertical="center"/>
    </xf>
    <xf numFmtId="0" fontId="41" fillId="3" borderId="4" xfId="0" applyFont="1" applyFill="1" applyBorder="1" applyAlignment="1" applyProtection="1">
      <alignment vertical="center" shrinkToFit="1"/>
      <protection locked="0"/>
    </xf>
    <xf numFmtId="0" fontId="41" fillId="3" borderId="0" xfId="0" applyFont="1" applyFill="1" applyBorder="1" applyAlignment="1" applyProtection="1">
      <alignment vertical="center" shrinkToFit="1"/>
      <protection locked="0"/>
    </xf>
    <xf numFmtId="0" fontId="41" fillId="3" borderId="14" xfId="0" applyFont="1" applyFill="1" applyBorder="1" applyAlignment="1" applyProtection="1">
      <alignment vertical="center" shrinkToFit="1"/>
      <protection locked="0"/>
    </xf>
    <xf numFmtId="0" fontId="31" fillId="3" borderId="0" xfId="0" applyFont="1" applyFill="1" applyAlignment="1" applyProtection="1">
      <alignment horizontal="center" vertical="center"/>
      <protection locked="0"/>
    </xf>
    <xf numFmtId="0" fontId="31" fillId="0" borderId="0" xfId="0" applyFont="1" applyFill="1" applyProtection="1">
      <alignment vertical="center"/>
      <protection locked="0"/>
    </xf>
    <xf numFmtId="0" fontId="35" fillId="3" borderId="0" xfId="0" quotePrefix="1" applyFont="1" applyFill="1" applyAlignment="1" applyProtection="1">
      <alignment horizontal="center" vertical="center"/>
      <protection locked="0"/>
    </xf>
    <xf numFmtId="0" fontId="85" fillId="0" borderId="0" xfId="0" applyFont="1" applyFill="1" applyProtection="1">
      <alignment vertical="center"/>
      <protection locked="0"/>
    </xf>
    <xf numFmtId="0" fontId="35" fillId="0" borderId="0" xfId="0" applyFont="1" applyFill="1" applyProtection="1">
      <alignment vertical="center"/>
      <protection locked="0"/>
    </xf>
    <xf numFmtId="0" fontId="41" fillId="0" borderId="21" xfId="0" applyFont="1" applyFill="1" applyBorder="1" applyAlignment="1" applyProtection="1">
      <alignment vertical="center"/>
      <protection locked="0"/>
    </xf>
    <xf numFmtId="0" fontId="41" fillId="0" borderId="3" xfId="0" applyFont="1" applyFill="1" applyBorder="1" applyAlignment="1" applyProtection="1">
      <alignment horizontal="center" vertical="center"/>
    </xf>
    <xf numFmtId="0" fontId="41" fillId="0" borderId="2" xfId="0" applyFont="1" applyFill="1" applyBorder="1" applyAlignment="1" applyProtection="1">
      <alignment horizontal="center" vertical="center"/>
    </xf>
    <xf numFmtId="0" fontId="41" fillId="0" borderId="13"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0" borderId="21" xfId="0" applyFont="1" applyFill="1" applyBorder="1" applyAlignment="1" applyProtection="1">
      <alignment horizontal="center" vertical="center"/>
    </xf>
    <xf numFmtId="0" fontId="41" fillId="0" borderId="32" xfId="0" applyFont="1" applyFill="1" applyBorder="1" applyAlignment="1" applyProtection="1">
      <alignment horizontal="center" vertical="center"/>
    </xf>
    <xf numFmtId="0" fontId="41" fillId="0" borderId="5" xfId="0"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0" fontId="41" fillId="0" borderId="15" xfId="0" applyFont="1" applyFill="1" applyBorder="1" applyAlignment="1" applyProtection="1">
      <alignment horizontal="center" vertical="center"/>
    </xf>
    <xf numFmtId="0" fontId="41" fillId="3" borderId="47" xfId="0" applyFont="1" applyFill="1" applyBorder="1" applyAlignment="1" applyProtection="1">
      <alignment horizontal="center" vertical="center" shrinkToFit="1"/>
      <protection locked="0"/>
    </xf>
    <xf numFmtId="0" fontId="41" fillId="0" borderId="48" xfId="0" applyFont="1" applyFill="1" applyBorder="1" applyAlignment="1" applyProtection="1">
      <alignment horizontal="center" vertical="center" shrinkToFit="1"/>
    </xf>
    <xf numFmtId="0" fontId="41" fillId="0" borderId="110" xfId="0" applyFont="1" applyFill="1" applyBorder="1" applyAlignment="1" applyProtection="1">
      <alignment horizontal="center" vertical="center" shrinkToFit="1"/>
    </xf>
    <xf numFmtId="2" fontId="41" fillId="0" borderId="47" xfId="0" applyNumberFormat="1" applyFont="1" applyFill="1" applyBorder="1" applyAlignment="1" applyProtection="1">
      <alignment horizontal="center" vertical="center" shrinkToFit="1"/>
    </xf>
    <xf numFmtId="183" fontId="41" fillId="0" borderId="38" xfId="0" applyNumberFormat="1" applyFont="1" applyFill="1" applyBorder="1" applyAlignment="1" applyProtection="1">
      <alignment horizontal="center" vertical="center" shrinkToFit="1"/>
    </xf>
    <xf numFmtId="0" fontId="41" fillId="0" borderId="9" xfId="0" applyFont="1" applyFill="1" applyBorder="1" applyAlignment="1" applyProtection="1">
      <alignment vertical="center" shrinkToFit="1"/>
    </xf>
    <xf numFmtId="0" fontId="41" fillId="0" borderId="38" xfId="0" applyFont="1" applyFill="1" applyBorder="1" applyAlignment="1" applyProtection="1">
      <alignment vertical="center" shrinkToFit="1"/>
    </xf>
    <xf numFmtId="0" fontId="41" fillId="3" borderId="94" xfId="0" applyFont="1" applyFill="1" applyBorder="1" applyAlignment="1" applyProtection="1">
      <alignment vertical="center" shrinkToFit="1"/>
      <protection locked="0"/>
    </xf>
    <xf numFmtId="0" fontId="41" fillId="3" borderId="9" xfId="0" applyFont="1" applyFill="1" applyBorder="1" applyAlignment="1" applyProtection="1">
      <alignment vertical="center" shrinkToFit="1"/>
      <protection locked="0"/>
    </xf>
    <xf numFmtId="0" fontId="41" fillId="3" borderId="38" xfId="0" applyFont="1" applyFill="1" applyBorder="1" applyAlignment="1" applyProtection="1">
      <alignment vertical="center" shrinkToFit="1"/>
      <protection locked="0"/>
    </xf>
    <xf numFmtId="0" fontId="41" fillId="3" borderId="109" xfId="0" applyFont="1" applyFill="1" applyBorder="1" applyAlignment="1" applyProtection="1">
      <alignment horizontal="center" vertical="center" shrinkToFit="1"/>
      <protection locked="0"/>
    </xf>
    <xf numFmtId="49" fontId="41" fillId="0" borderId="109" xfId="0" applyNumberFormat="1" applyFont="1" applyFill="1" applyBorder="1" applyAlignment="1" applyProtection="1">
      <alignment horizontal="center" vertical="center" shrinkToFit="1"/>
    </xf>
    <xf numFmtId="183" fontId="41" fillId="0" borderId="14" xfId="0" applyNumberFormat="1" applyFont="1" applyFill="1" applyBorder="1" applyAlignment="1" applyProtection="1">
      <alignment horizontal="center" vertical="center" shrinkToFit="1"/>
    </xf>
    <xf numFmtId="0" fontId="78" fillId="0" borderId="9" xfId="0" applyFont="1" applyFill="1" applyBorder="1" applyAlignment="1" applyProtection="1">
      <alignment vertical="center" wrapText="1" shrinkToFit="1"/>
    </xf>
    <xf numFmtId="0" fontId="78" fillId="0" borderId="9" xfId="0" applyFont="1" applyFill="1" applyBorder="1" applyAlignment="1" applyProtection="1">
      <alignment vertical="center" shrinkToFit="1"/>
    </xf>
    <xf numFmtId="0" fontId="78" fillId="0" borderId="38" xfId="0" applyFont="1" applyFill="1" applyBorder="1" applyAlignment="1" applyProtection="1">
      <alignment vertical="center" shrinkToFit="1"/>
    </xf>
    <xf numFmtId="0" fontId="78" fillId="0" borderId="94" xfId="0" applyFont="1" applyFill="1" applyBorder="1" applyAlignment="1" applyProtection="1">
      <alignment vertical="center" shrinkToFit="1"/>
    </xf>
    <xf numFmtId="0" fontId="41" fillId="0" borderId="4" xfId="0" applyFont="1" applyFill="1" applyBorder="1" applyAlignment="1" applyProtection="1">
      <alignment horizontal="center" vertical="center"/>
    </xf>
    <xf numFmtId="0" fontId="41" fillId="0" borderId="14" xfId="0" applyFont="1" applyFill="1" applyBorder="1" applyAlignment="1" applyProtection="1">
      <alignment horizontal="center" vertical="center"/>
    </xf>
    <xf numFmtId="0" fontId="78" fillId="0" borderId="8" xfId="0" applyFont="1" applyFill="1" applyBorder="1" applyAlignment="1" applyProtection="1">
      <alignment horizontal="left" vertical="center" shrinkToFit="1"/>
    </xf>
    <xf numFmtId="0" fontId="78" fillId="0" borderId="9" xfId="0" applyFont="1" applyFill="1" applyBorder="1" applyAlignment="1" applyProtection="1">
      <alignment horizontal="left" vertical="center" shrinkToFit="1"/>
    </xf>
    <xf numFmtId="0" fontId="78" fillId="0" borderId="38" xfId="0" applyFont="1" applyFill="1" applyBorder="1" applyAlignment="1" applyProtection="1">
      <alignment horizontal="left" vertical="center" shrinkToFit="1"/>
    </xf>
    <xf numFmtId="0" fontId="78" fillId="0" borderId="94" xfId="0" applyFont="1" applyFill="1" applyBorder="1" applyAlignment="1" applyProtection="1">
      <alignment horizontal="center" vertical="center" shrinkToFit="1"/>
    </xf>
    <xf numFmtId="0" fontId="78" fillId="0" borderId="9" xfId="0" applyFont="1" applyFill="1" applyBorder="1" applyAlignment="1" applyProtection="1">
      <alignment horizontal="center" vertical="center" shrinkToFit="1"/>
    </xf>
    <xf numFmtId="0" fontId="78" fillId="0" borderId="38" xfId="0" applyFont="1" applyFill="1" applyBorder="1" applyAlignment="1" applyProtection="1">
      <alignment horizontal="center" vertical="center" shrinkToFit="1"/>
    </xf>
    <xf numFmtId="0" fontId="78" fillId="0" borderId="105" xfId="0" applyFont="1" applyFill="1" applyBorder="1" applyAlignment="1" applyProtection="1">
      <alignment horizontal="left" vertical="center" shrinkToFit="1"/>
    </xf>
    <xf numFmtId="0" fontId="78" fillId="0" borderId="55" xfId="0" applyFont="1" applyFill="1" applyBorder="1" applyAlignment="1" applyProtection="1">
      <alignment horizontal="left" vertical="center" shrinkToFit="1"/>
    </xf>
    <xf numFmtId="0" fontId="78" fillId="0" borderId="56" xfId="0" applyFont="1" applyFill="1" applyBorder="1" applyAlignment="1" applyProtection="1">
      <alignment horizontal="left" vertical="center" shrinkToFit="1"/>
    </xf>
    <xf numFmtId="0" fontId="78" fillId="0" borderId="90" xfId="0" applyFont="1" applyFill="1" applyBorder="1" applyAlignment="1" applyProtection="1">
      <alignment horizontal="center" vertical="center" shrinkToFit="1"/>
    </xf>
    <xf numFmtId="0" fontId="78" fillId="0" borderId="55" xfId="0" applyFont="1" applyFill="1" applyBorder="1" applyAlignment="1" applyProtection="1">
      <alignment horizontal="center" vertical="center" shrinkToFit="1"/>
    </xf>
    <xf numFmtId="0" fontId="78" fillId="0" borderId="56" xfId="0" applyFont="1" applyFill="1" applyBorder="1" applyAlignment="1" applyProtection="1">
      <alignment horizontal="center" vertical="center" shrinkToFit="1"/>
    </xf>
    <xf numFmtId="0" fontId="41" fillId="0" borderId="3" xfId="0" applyFont="1" applyFill="1" applyBorder="1" applyAlignment="1" applyProtection="1">
      <alignment horizontal="center" vertical="center" textRotation="255"/>
    </xf>
    <xf numFmtId="0" fontId="41" fillId="0" borderId="13" xfId="0" applyFont="1" applyFill="1" applyBorder="1" applyAlignment="1" applyProtection="1">
      <alignment horizontal="center" vertical="center" textRotation="255"/>
    </xf>
    <xf numFmtId="0" fontId="41" fillId="0" borderId="4" xfId="0" applyFont="1" applyFill="1" applyBorder="1" applyAlignment="1" applyProtection="1">
      <alignment horizontal="center" vertical="center" textRotation="255"/>
    </xf>
    <xf numFmtId="0" fontId="41" fillId="0" borderId="14" xfId="0" applyFont="1" applyFill="1" applyBorder="1" applyAlignment="1" applyProtection="1">
      <alignment horizontal="center" vertical="center" textRotation="255"/>
    </xf>
    <xf numFmtId="0" fontId="41" fillId="0" borderId="45" xfId="0" applyFont="1" applyFill="1" applyBorder="1" applyAlignment="1" applyProtection="1">
      <alignment vertical="center" shrinkToFit="1"/>
    </xf>
    <xf numFmtId="0" fontId="41" fillId="0" borderId="46" xfId="0" applyFont="1" applyFill="1" applyBorder="1" applyAlignment="1" applyProtection="1">
      <alignment vertical="center" shrinkToFit="1"/>
    </xf>
    <xf numFmtId="0" fontId="41" fillId="0" borderId="67" xfId="0" applyFont="1" applyFill="1" applyBorder="1" applyAlignment="1" applyProtection="1">
      <alignment vertical="center" shrinkToFit="1"/>
    </xf>
    <xf numFmtId="0" fontId="41" fillId="0" borderId="47" xfId="0" applyFont="1" applyFill="1" applyBorder="1" applyAlignment="1" applyProtection="1">
      <alignment horizontal="center" vertical="center"/>
    </xf>
    <xf numFmtId="0" fontId="41" fillId="0" borderId="109" xfId="0" applyFont="1" applyFill="1" applyBorder="1" applyAlignment="1" applyProtection="1">
      <alignment horizontal="center" vertical="center"/>
    </xf>
    <xf numFmtId="0" fontId="41" fillId="0" borderId="0" xfId="0" applyFont="1" applyFill="1" applyBorder="1" applyAlignment="1" applyProtection="1">
      <alignment vertical="center" shrinkToFit="1"/>
    </xf>
    <xf numFmtId="0" fontId="41" fillId="0" borderId="14" xfId="0" applyFont="1" applyFill="1" applyBorder="1" applyAlignment="1" applyProtection="1">
      <alignment vertical="center" shrinkToFit="1"/>
    </xf>
    <xf numFmtId="0" fontId="41" fillId="0" borderId="4" xfId="0" applyFont="1" applyFill="1" applyBorder="1" applyAlignment="1" applyProtection="1">
      <alignment horizontal="center" textRotation="255" shrinkToFit="1"/>
    </xf>
    <xf numFmtId="0" fontId="41" fillId="0" borderId="14" xfId="0" applyFont="1" applyFill="1" applyBorder="1" applyAlignment="1" applyProtection="1">
      <alignment horizontal="center" textRotation="255" shrinkToFit="1"/>
    </xf>
    <xf numFmtId="0" fontId="41" fillId="0" borderId="11" xfId="0" applyFont="1" applyFill="1" applyBorder="1" applyAlignment="1" applyProtection="1">
      <alignment vertical="center" shrinkToFit="1"/>
    </xf>
    <xf numFmtId="0" fontId="41" fillId="0" borderId="34" xfId="0" applyFont="1" applyFill="1" applyBorder="1" applyAlignment="1" applyProtection="1">
      <alignment vertical="center" shrinkToFit="1"/>
    </xf>
    <xf numFmtId="0" fontId="41" fillId="3" borderId="33" xfId="0" applyFont="1" applyFill="1" applyBorder="1" applyAlignment="1" applyProtection="1">
      <alignment vertical="center" shrinkToFit="1"/>
      <protection locked="0"/>
    </xf>
    <xf numFmtId="0" fontId="41" fillId="3" borderId="11" xfId="0" applyFont="1" applyFill="1" applyBorder="1" applyAlignment="1" applyProtection="1">
      <alignment vertical="center" shrinkToFit="1"/>
      <protection locked="0"/>
    </xf>
    <xf numFmtId="0" fontId="41" fillId="3" borderId="34" xfId="0" applyFont="1" applyFill="1" applyBorder="1" applyAlignment="1" applyProtection="1">
      <alignment vertical="center" shrinkToFit="1"/>
      <protection locked="0"/>
    </xf>
    <xf numFmtId="0" fontId="41" fillId="0" borderId="94" xfId="0" applyFont="1" applyFill="1" applyBorder="1" applyAlignment="1" applyProtection="1">
      <alignment vertical="center" shrinkToFit="1"/>
    </xf>
    <xf numFmtId="0" fontId="41" fillId="0" borderId="105" xfId="0" applyFont="1" applyFill="1" applyBorder="1" applyAlignment="1" applyProtection="1">
      <alignment vertical="center" shrinkToFit="1"/>
    </xf>
    <xf numFmtId="0" fontId="41" fillId="0" borderId="55" xfId="0" applyFont="1" applyFill="1" applyBorder="1" applyAlignment="1" applyProtection="1">
      <alignment vertical="center" shrinkToFit="1"/>
    </xf>
    <xf numFmtId="0" fontId="41" fillId="0" borderId="56" xfId="0" applyFont="1" applyFill="1" applyBorder="1" applyAlignment="1" applyProtection="1">
      <alignment vertical="center" shrinkToFit="1"/>
    </xf>
    <xf numFmtId="0" fontId="41" fillId="0" borderId="90" xfId="0" applyFont="1" applyFill="1" applyBorder="1" applyAlignment="1" applyProtection="1">
      <alignment vertical="center"/>
    </xf>
    <xf numFmtId="0" fontId="41" fillId="0" borderId="55" xfId="0" applyFont="1" applyFill="1" applyBorder="1" applyAlignment="1" applyProtection="1">
      <alignment vertical="center"/>
    </xf>
    <xf numFmtId="0" fontId="41" fillId="0" borderId="56" xfId="0" applyFont="1" applyFill="1" applyBorder="1" applyAlignment="1" applyProtection="1">
      <alignment vertical="center"/>
    </xf>
    <xf numFmtId="0" fontId="41" fillId="0" borderId="58" xfId="0" applyFont="1" applyFill="1" applyBorder="1" applyAlignment="1" applyProtection="1">
      <alignment horizontal="center" vertical="center"/>
    </xf>
    <xf numFmtId="0" fontId="41" fillId="0" borderId="111" xfId="0" applyFont="1" applyFill="1" applyBorder="1" applyAlignment="1" applyProtection="1">
      <alignment horizontal="center" vertical="center"/>
    </xf>
    <xf numFmtId="0" fontId="41" fillId="0" borderId="35" xfId="0" applyFont="1" applyFill="1" applyBorder="1" applyAlignment="1" applyProtection="1">
      <alignment horizontal="center" vertical="center" shrinkToFit="1"/>
    </xf>
    <xf numFmtId="0" fontId="41" fillId="0" borderId="109" xfId="0" applyFont="1" applyFill="1" applyBorder="1" applyAlignment="1" applyProtection="1">
      <alignment horizontal="center" vertical="center" shrinkToFit="1"/>
    </xf>
    <xf numFmtId="0" fontId="41" fillId="0" borderId="52" xfId="0" applyFont="1" applyFill="1" applyBorder="1" applyAlignment="1" applyProtection="1">
      <alignment horizontal="center" vertical="center" shrinkToFit="1"/>
    </xf>
    <xf numFmtId="0" fontId="41" fillId="3" borderId="67" xfId="0" applyFont="1" applyFill="1" applyBorder="1" applyAlignment="1" applyProtection="1">
      <alignment horizontal="center" vertical="center" shrinkToFit="1"/>
      <protection locked="0"/>
    </xf>
    <xf numFmtId="0" fontId="41" fillId="3" borderId="45" xfId="0" applyFont="1" applyFill="1" applyBorder="1" applyAlignment="1" applyProtection="1">
      <alignment horizontal="center" vertical="center" shrinkToFit="1"/>
      <protection locked="0"/>
    </xf>
    <xf numFmtId="183" fontId="41" fillId="3" borderId="90" xfId="0" applyNumberFormat="1" applyFont="1" applyFill="1" applyBorder="1" applyAlignment="1" applyProtection="1">
      <alignment horizontal="center" vertical="center" shrinkToFit="1"/>
      <protection locked="0"/>
    </xf>
    <xf numFmtId="183" fontId="41" fillId="3" borderId="55" xfId="0" applyNumberFormat="1" applyFont="1" applyFill="1" applyBorder="1" applyAlignment="1" applyProtection="1">
      <alignment horizontal="center" vertical="center" shrinkToFit="1"/>
      <protection locked="0"/>
    </xf>
    <xf numFmtId="183" fontId="41" fillId="0" borderId="67" xfId="0" applyNumberFormat="1" applyFont="1" applyFill="1" applyBorder="1" applyAlignment="1" applyProtection="1">
      <alignment horizontal="center" vertical="center"/>
    </xf>
    <xf numFmtId="183" fontId="41" fillId="0" borderId="45" xfId="0" applyNumberFormat="1" applyFont="1" applyFill="1" applyBorder="1" applyAlignment="1" applyProtection="1">
      <alignment horizontal="center" vertical="center"/>
    </xf>
    <xf numFmtId="183" fontId="41" fillId="0" borderId="46" xfId="0" applyNumberFormat="1" applyFont="1" applyFill="1" applyBorder="1" applyAlignment="1" applyProtection="1">
      <alignment horizontal="center" vertical="center"/>
    </xf>
    <xf numFmtId="183" fontId="44" fillId="10" borderId="0" xfId="0" applyNumberFormat="1" applyFont="1" applyFill="1" applyBorder="1" applyAlignment="1" applyProtection="1">
      <alignment horizontal="center" vertical="center"/>
    </xf>
    <xf numFmtId="183" fontId="41" fillId="3" borderId="94" xfId="0" applyNumberFormat="1" applyFont="1" applyFill="1" applyBorder="1" applyAlignment="1" applyProtection="1">
      <alignment horizontal="center" vertical="center" shrinkToFit="1"/>
      <protection locked="0"/>
    </xf>
    <xf numFmtId="183" fontId="41" fillId="3" borderId="9" xfId="0" applyNumberFormat="1" applyFont="1" applyFill="1" applyBorder="1" applyAlignment="1" applyProtection="1">
      <alignment horizontal="center" vertical="center" shrinkToFit="1"/>
      <protection locked="0"/>
    </xf>
    <xf numFmtId="183" fontId="41" fillId="0" borderId="94" xfId="0" applyNumberFormat="1" applyFont="1" applyFill="1" applyBorder="1" applyAlignment="1" applyProtection="1">
      <alignment horizontal="center" vertical="center"/>
    </xf>
    <xf numFmtId="183" fontId="41" fillId="0" borderId="9" xfId="0" applyNumberFormat="1" applyFont="1" applyFill="1" applyBorder="1" applyAlignment="1" applyProtection="1">
      <alignment horizontal="center" vertical="center"/>
    </xf>
    <xf numFmtId="183" fontId="41" fillId="0" borderId="38" xfId="0" applyNumberFormat="1" applyFont="1" applyFill="1" applyBorder="1" applyAlignment="1" applyProtection="1">
      <alignment horizontal="center" vertical="center"/>
    </xf>
    <xf numFmtId="183" fontId="41" fillId="0" borderId="90" xfId="0" applyNumberFormat="1" applyFont="1" applyFill="1" applyBorder="1" applyAlignment="1" applyProtection="1">
      <alignment horizontal="center" vertical="center"/>
    </xf>
    <xf numFmtId="183" fontId="41" fillId="0" borderId="55" xfId="0" applyNumberFormat="1" applyFont="1" applyFill="1" applyBorder="1" applyAlignment="1" applyProtection="1">
      <alignment horizontal="center" vertical="center"/>
    </xf>
    <xf numFmtId="183" fontId="41" fillId="0" borderId="112" xfId="0" applyNumberFormat="1" applyFont="1" applyFill="1" applyBorder="1" applyAlignment="1" applyProtection="1">
      <alignment horizontal="center" vertical="center"/>
    </xf>
    <xf numFmtId="0" fontId="41" fillId="0" borderId="113"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111" xfId="0" applyFont="1" applyFill="1" applyBorder="1" applyAlignment="1" applyProtection="1">
      <alignment horizontal="center" vertical="center"/>
    </xf>
    <xf numFmtId="0" fontId="26" fillId="0" borderId="113" xfId="0" applyFont="1" applyFill="1" applyBorder="1" applyAlignment="1" applyProtection="1">
      <alignment horizontal="center" vertical="center"/>
    </xf>
    <xf numFmtId="0" fontId="26" fillId="0" borderId="2" xfId="0" applyFont="1" applyFill="1" applyBorder="1" applyAlignment="1" applyProtection="1">
      <alignment vertical="center"/>
    </xf>
    <xf numFmtId="0" fontId="26" fillId="0" borderId="91" xfId="0" applyFont="1" applyFill="1" applyBorder="1" applyAlignment="1" applyProtection="1">
      <alignment vertical="center"/>
    </xf>
    <xf numFmtId="0" fontId="49" fillId="0" borderId="114" xfId="0" applyFont="1" applyFill="1" applyBorder="1" applyAlignment="1" applyProtection="1">
      <alignment horizontal="center" vertical="center" shrinkToFit="1"/>
    </xf>
    <xf numFmtId="0" fontId="49" fillId="0" borderId="115" xfId="0" applyFont="1" applyFill="1" applyBorder="1" applyAlignment="1" applyProtection="1">
      <alignment horizontal="center" vertical="center" shrinkToFit="1"/>
    </xf>
    <xf numFmtId="0" fontId="49" fillId="0" borderId="116" xfId="0" applyFont="1" applyFill="1" applyBorder="1" applyAlignment="1" applyProtection="1">
      <alignment horizontal="center" vertical="center" shrinkToFit="1"/>
    </xf>
    <xf numFmtId="183" fontId="41" fillId="3" borderId="33" xfId="0" applyNumberFormat="1" applyFont="1" applyFill="1" applyBorder="1" applyAlignment="1" applyProtection="1">
      <alignment horizontal="center" vertical="center" shrinkToFit="1"/>
      <protection locked="0"/>
    </xf>
    <xf numFmtId="183" fontId="41" fillId="3" borderId="11" xfId="0" applyNumberFormat="1" applyFont="1" applyFill="1" applyBorder="1" applyAlignment="1" applyProtection="1">
      <alignment horizontal="center" vertical="center" shrinkToFit="1"/>
      <protection locked="0"/>
    </xf>
    <xf numFmtId="0" fontId="26" fillId="0" borderId="0" xfId="0" applyFont="1" applyFill="1" applyAlignment="1" applyProtection="1">
      <alignment vertical="center"/>
    </xf>
    <xf numFmtId="0" fontId="26" fillId="0" borderId="85" xfId="0" applyFont="1" applyFill="1" applyBorder="1" applyAlignment="1" applyProtection="1">
      <alignment vertical="center"/>
    </xf>
    <xf numFmtId="0" fontId="49" fillId="0" borderId="117" xfId="0" applyFont="1" applyFill="1" applyBorder="1" applyAlignment="1" applyProtection="1">
      <alignment horizontal="center" vertical="center" shrinkToFit="1"/>
    </xf>
    <xf numFmtId="0" fontId="49" fillId="0" borderId="46" xfId="0" applyFont="1" applyFill="1" applyBorder="1" applyAlignment="1" applyProtection="1">
      <alignment horizontal="center" vertical="center" shrinkToFit="1"/>
    </xf>
    <xf numFmtId="0" fontId="49" fillId="0" borderId="45" xfId="0" applyFont="1" applyFill="1" applyBorder="1" applyAlignment="1" applyProtection="1">
      <alignment horizontal="center" vertical="center" shrinkToFit="1"/>
    </xf>
    <xf numFmtId="0" fontId="49" fillId="0" borderId="118" xfId="0" applyFont="1" applyFill="1" applyBorder="1" applyAlignment="1" applyProtection="1">
      <alignment horizontal="center" vertical="center" shrinkToFit="1"/>
    </xf>
    <xf numFmtId="183" fontId="41" fillId="0" borderId="29" xfId="0" applyNumberFormat="1" applyFont="1" applyFill="1" applyBorder="1" applyAlignment="1" applyProtection="1">
      <alignment horizontal="center" vertical="center"/>
    </xf>
    <xf numFmtId="183" fontId="41" fillId="0" borderId="6" xfId="0" applyNumberFormat="1" applyFont="1" applyFill="1" applyBorder="1" applyAlignment="1" applyProtection="1">
      <alignment horizontal="center" vertical="center"/>
    </xf>
    <xf numFmtId="183" fontId="41" fillId="0" borderId="119" xfId="0" applyNumberFormat="1" applyFont="1" applyFill="1" applyBorder="1" applyAlignment="1" applyProtection="1">
      <alignment horizontal="center" vertical="center"/>
    </xf>
    <xf numFmtId="183" fontId="41" fillId="0" borderId="120" xfId="0" applyNumberFormat="1" applyFont="1" applyFill="1" applyBorder="1" applyAlignment="1" applyProtection="1">
      <alignment horizontal="center" vertical="center"/>
    </xf>
    <xf numFmtId="0" fontId="80" fillId="0" borderId="21" xfId="0" applyFont="1" applyBorder="1" applyAlignment="1">
      <alignment horizontal="left" vertical="center"/>
    </xf>
    <xf numFmtId="0" fontId="80" fillId="0" borderId="32" xfId="0" applyFont="1" applyBorder="1" applyAlignment="1">
      <alignment horizontal="left" vertical="center"/>
    </xf>
    <xf numFmtId="0" fontId="81" fillId="0" borderId="21" xfId="0" applyFont="1" applyBorder="1" applyAlignment="1">
      <alignment horizontal="left" vertical="center"/>
    </xf>
    <xf numFmtId="0" fontId="81" fillId="0" borderId="32" xfId="0" applyFont="1" applyBorder="1" applyAlignment="1">
      <alignment horizontal="left" vertical="center"/>
    </xf>
    <xf numFmtId="0" fontId="80" fillId="0" borderId="1" xfId="0" applyFont="1" applyBorder="1" applyAlignment="1">
      <alignment horizontal="left" vertical="center"/>
    </xf>
    <xf numFmtId="0" fontId="80" fillId="0" borderId="15" xfId="0" applyFont="1" applyBorder="1" applyAlignment="1">
      <alignment horizontal="left" vertical="center"/>
    </xf>
    <xf numFmtId="0" fontId="81" fillId="0" borderId="1" xfId="0" applyFont="1" applyBorder="1" applyAlignment="1">
      <alignment horizontal="left" vertical="center"/>
    </xf>
    <xf numFmtId="0" fontId="81" fillId="0" borderId="15" xfId="0" applyFont="1" applyBorder="1" applyAlignment="1">
      <alignment horizontal="left" vertical="center"/>
    </xf>
    <xf numFmtId="0" fontId="80" fillId="0" borderId="2" xfId="0" applyFont="1" applyBorder="1" applyAlignment="1">
      <alignment horizontal="left" vertical="center"/>
    </xf>
    <xf numFmtId="0" fontId="80" fillId="0" borderId="20" xfId="0" applyFont="1" applyBorder="1" applyAlignment="1">
      <alignment horizontal="left" vertical="center"/>
    </xf>
    <xf numFmtId="0" fontId="80" fillId="0" borderId="13" xfId="0" applyFont="1" applyBorder="1" applyAlignment="1">
      <alignment horizontal="left" vertical="center"/>
    </xf>
    <xf numFmtId="0" fontId="81" fillId="0" borderId="2" xfId="0" applyFont="1" applyBorder="1" applyAlignment="1">
      <alignment horizontal="left" vertical="center"/>
    </xf>
    <xf numFmtId="0" fontId="81" fillId="0" borderId="13" xfId="0" applyFont="1" applyBorder="1" applyAlignment="1">
      <alignment horizontal="left" vertical="center"/>
    </xf>
    <xf numFmtId="0" fontId="80" fillId="0" borderId="13" xfId="0" applyFont="1" applyBorder="1" applyAlignment="1">
      <alignment horizontal="left" vertical="center" wrapText="1"/>
    </xf>
    <xf numFmtId="0" fontId="80" fillId="0" borderId="32" xfId="0" applyFont="1" applyBorder="1" applyAlignment="1">
      <alignment horizontal="left" vertical="center" wrapText="1"/>
    </xf>
    <xf numFmtId="0" fontId="80" fillId="0" borderId="91" xfId="0" applyFont="1" applyBorder="1" applyAlignment="1">
      <alignment horizontal="left" vertical="center" wrapText="1"/>
    </xf>
    <xf numFmtId="0" fontId="80" fillId="0" borderId="99" xfId="0" applyFont="1" applyBorder="1" applyAlignment="1">
      <alignment horizontal="left" vertical="center" wrapText="1"/>
    </xf>
    <xf numFmtId="0" fontId="80" fillId="0" borderId="105" xfId="0" applyFont="1" applyBorder="1" applyAlignment="1">
      <alignment horizontal="left" vertical="center"/>
    </xf>
    <xf numFmtId="0" fontId="80" fillId="0" borderId="55" xfId="0" applyFont="1" applyBorder="1" applyAlignment="1">
      <alignment horizontal="left" vertical="center"/>
    </xf>
    <xf numFmtId="0" fontId="80" fillId="0" borderId="56" xfId="0" applyFont="1" applyBorder="1" applyAlignment="1">
      <alignment horizontal="left" vertical="center"/>
    </xf>
    <xf numFmtId="0" fontId="81" fillId="0" borderId="55" xfId="0" applyFont="1" applyBorder="1" applyAlignment="1">
      <alignment horizontal="left" vertical="center"/>
    </xf>
    <xf numFmtId="0" fontId="81" fillId="0" borderId="56" xfId="0" applyFont="1" applyBorder="1" applyAlignment="1">
      <alignment horizontal="left" vertical="center"/>
    </xf>
    <xf numFmtId="0" fontId="80" fillId="0" borderId="0" xfId="0" applyFont="1" applyBorder="1" applyAlignment="1">
      <alignment horizontal="left" vertical="center"/>
    </xf>
    <xf numFmtId="0" fontId="80" fillId="0" borderId="17" xfId="0" applyFont="1" applyBorder="1" applyAlignment="1">
      <alignment horizontal="left" vertical="center"/>
    </xf>
    <xf numFmtId="0" fontId="80" fillId="0" borderId="45" xfId="0" applyFont="1" applyBorder="1" applyAlignment="1">
      <alignment horizontal="left" vertical="center"/>
    </xf>
    <xf numFmtId="0" fontId="80" fillId="0" borderId="46" xfId="0" applyFont="1" applyBorder="1" applyAlignment="1">
      <alignment horizontal="left" vertical="center"/>
    </xf>
    <xf numFmtId="0" fontId="80" fillId="0" borderId="22" xfId="0" applyFont="1" applyBorder="1" applyAlignment="1">
      <alignment horizontal="left" vertical="center"/>
    </xf>
    <xf numFmtId="0" fontId="80" fillId="0" borderId="6" xfId="0" applyFont="1" applyBorder="1" applyAlignment="1">
      <alignment horizontal="left" vertical="center"/>
    </xf>
    <xf numFmtId="0" fontId="80" fillId="0" borderId="30" xfId="0" applyFont="1" applyBorder="1" applyAlignment="1">
      <alignment horizontal="left" vertical="center"/>
    </xf>
    <xf numFmtId="0" fontId="80" fillId="0" borderId="7" xfId="0" applyFont="1" applyBorder="1" applyAlignment="1">
      <alignment horizontal="left" vertical="center"/>
    </xf>
    <xf numFmtId="0" fontId="80" fillId="0" borderId="11" xfId="0" applyFont="1" applyBorder="1" applyAlignment="1">
      <alignment horizontal="left" vertical="center"/>
    </xf>
    <xf numFmtId="0" fontId="80" fillId="0" borderId="34" xfId="0" applyFont="1" applyBorder="1" applyAlignment="1">
      <alignment horizontal="left" vertical="center"/>
    </xf>
    <xf numFmtId="0" fontId="80" fillId="0" borderId="24" xfId="0" applyFont="1" applyBorder="1" applyAlignment="1">
      <alignment horizontal="left" vertical="center"/>
    </xf>
    <xf numFmtId="0" fontId="81" fillId="0" borderId="113" xfId="0" applyFont="1" applyBorder="1" applyAlignment="1">
      <alignment horizontal="center" vertical="center"/>
    </xf>
    <xf numFmtId="0" fontId="81" fillId="0" borderId="111" xfId="0" applyFont="1" applyBorder="1" applyAlignment="1">
      <alignment horizontal="center" vertical="center"/>
    </xf>
    <xf numFmtId="0" fontId="80" fillId="0" borderId="14" xfId="0" applyFont="1" applyBorder="1" applyAlignment="1">
      <alignment horizontal="left" vertical="center" wrapText="1"/>
    </xf>
    <xf numFmtId="0" fontId="80" fillId="0" borderId="85" xfId="0" applyFont="1" applyBorder="1" applyAlignment="1">
      <alignment horizontal="left" vertical="center" wrapText="1"/>
    </xf>
    <xf numFmtId="0" fontId="80" fillId="0" borderId="108" xfId="0" applyFont="1" applyBorder="1" applyAlignment="1">
      <alignment horizontal="left" vertical="center"/>
    </xf>
    <xf numFmtId="0" fontId="80" fillId="0" borderId="108" xfId="0" applyFont="1" applyBorder="1" applyAlignment="1">
      <alignment horizontal="left" vertical="center" wrapText="1"/>
    </xf>
    <xf numFmtId="0" fontId="80" fillId="0" borderId="1" xfId="0" applyFont="1" applyBorder="1" applyAlignment="1">
      <alignment horizontal="left" vertical="center" wrapText="1"/>
    </xf>
    <xf numFmtId="0" fontId="80" fillId="0" borderId="15" xfId="0" applyFont="1" applyBorder="1" applyAlignment="1">
      <alignment horizontal="left" vertical="center" wrapText="1"/>
    </xf>
    <xf numFmtId="0" fontId="80" fillId="0" borderId="20" xfId="0" applyFont="1" applyBorder="1" applyAlignment="1">
      <alignment horizontal="center" vertical="center"/>
    </xf>
    <xf numFmtId="0" fontId="80" fillId="0" borderId="24" xfId="0" applyFont="1" applyBorder="1" applyAlignment="1">
      <alignment horizontal="center" vertical="center"/>
    </xf>
    <xf numFmtId="0" fontId="81" fillId="0" borderId="45" xfId="0" applyFont="1" applyBorder="1" applyAlignment="1">
      <alignment horizontal="left" vertical="center"/>
    </xf>
    <xf numFmtId="0" fontId="81" fillId="0" borderId="46" xfId="0" applyFont="1" applyBorder="1" applyAlignment="1">
      <alignment horizontal="left" vertical="center"/>
    </xf>
    <xf numFmtId="0" fontId="80" fillId="0" borderId="128" xfId="0" applyFont="1" applyBorder="1" applyAlignment="1">
      <alignment horizontal="left" vertical="center"/>
    </xf>
    <xf numFmtId="0" fontId="80" fillId="0" borderId="129" xfId="0" applyFont="1" applyBorder="1" applyAlignment="1">
      <alignment horizontal="left" vertical="center"/>
    </xf>
    <xf numFmtId="0" fontId="81" fillId="0" borderId="128" xfId="0" applyFont="1" applyBorder="1" applyAlignment="1">
      <alignment horizontal="left" vertical="center"/>
    </xf>
    <xf numFmtId="0" fontId="81" fillId="0" borderId="129" xfId="0" applyFont="1" applyBorder="1" applyAlignment="1">
      <alignment horizontal="left" vertical="center"/>
    </xf>
    <xf numFmtId="0" fontId="81" fillId="0" borderId="9" xfId="0" applyFont="1" applyBorder="1" applyAlignment="1">
      <alignment horizontal="left" vertical="center"/>
    </xf>
    <xf numFmtId="0" fontId="81" fillId="0" borderId="38" xfId="0" applyFont="1" applyBorder="1" applyAlignment="1">
      <alignment horizontal="left" vertical="center"/>
    </xf>
    <xf numFmtId="0" fontId="81" fillId="0" borderId="11" xfId="0" applyFont="1" applyBorder="1" applyAlignment="1">
      <alignment horizontal="left" vertical="center"/>
    </xf>
    <xf numFmtId="0" fontId="81" fillId="0" borderId="34" xfId="0" applyFont="1" applyBorder="1" applyAlignment="1">
      <alignment horizontal="left" vertical="center"/>
    </xf>
    <xf numFmtId="0" fontId="80" fillId="0" borderId="23" xfId="0" applyFont="1" applyBorder="1" applyAlignment="1">
      <alignment horizontal="left" vertical="center"/>
    </xf>
    <xf numFmtId="0" fontId="81" fillId="0" borderId="1" xfId="0" applyFont="1" applyBorder="1" applyAlignment="1">
      <alignment horizontal="left" vertical="center" wrapText="1"/>
    </xf>
    <xf numFmtId="0" fontId="81" fillId="0" borderId="15" xfId="0" applyFont="1" applyBorder="1" applyAlignment="1">
      <alignment horizontal="left" vertical="center" wrapText="1"/>
    </xf>
    <xf numFmtId="0" fontId="81" fillId="0" borderId="6" xfId="0" applyFont="1" applyBorder="1" applyAlignment="1">
      <alignment horizontal="left" vertical="center"/>
    </xf>
    <xf numFmtId="0" fontId="81" fillId="0" borderId="30" xfId="0" applyFont="1" applyBorder="1" applyAlignment="1">
      <alignment horizontal="left" vertical="center"/>
    </xf>
  </cellXfs>
  <cellStyles count="2">
    <cellStyle name="標準" xfId="0" builtinId="0"/>
    <cellStyle name="標準_2次調査" xfId="1" xr:uid="{00000000-0005-0000-0000-000001000000}"/>
  </cellStyles>
  <dxfs count="5">
    <dxf>
      <font>
        <condense val="0"/>
        <extend val="0"/>
        <color indexed="8"/>
      </font>
      <fill>
        <patternFill patternType="none">
          <bgColor indexed="65"/>
        </patternFill>
      </fill>
    </dxf>
    <dxf>
      <font>
        <condense val="0"/>
        <extend val="0"/>
        <color indexed="8"/>
      </font>
      <fill>
        <patternFill patternType="none">
          <bgColor indexed="65"/>
        </patternFill>
      </fill>
    </dxf>
    <dxf>
      <fill>
        <patternFill patternType="none">
          <bgColor indexed="65"/>
        </patternFill>
      </fill>
    </dxf>
    <dxf>
      <font>
        <condense val="0"/>
        <extend val="0"/>
        <color indexed="8"/>
      </font>
      <fill>
        <patternFill patternType="none">
          <bgColor indexed="65"/>
        </patternFill>
      </fill>
    </dxf>
    <dxf>
      <font>
        <condense val="0"/>
        <extend val="0"/>
        <color indexed="8"/>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xdr:colOff>
      <xdr:row>2</xdr:row>
      <xdr:rowOff>9525</xdr:rowOff>
    </xdr:from>
    <xdr:to>
      <xdr:col>6</xdr:col>
      <xdr:colOff>0</xdr:colOff>
      <xdr:row>3</xdr:row>
      <xdr:rowOff>0</xdr:rowOff>
    </xdr:to>
    <xdr:sp macro="" textlink="">
      <xdr:nvSpPr>
        <xdr:cNvPr id="1058" name="Line 1">
          <a:extLst>
            <a:ext uri="{FF2B5EF4-FFF2-40B4-BE49-F238E27FC236}">
              <a16:creationId xmlns:a16="http://schemas.microsoft.com/office/drawing/2014/main" id="{95CA9C03-3700-42FA-B9C9-70A597DB15C7}"/>
            </a:ext>
          </a:extLst>
        </xdr:cNvPr>
        <xdr:cNvSpPr>
          <a:spLocks noChangeShapeType="1"/>
        </xdr:cNvSpPr>
      </xdr:nvSpPr>
      <xdr:spPr bwMode="auto">
        <a:xfrm>
          <a:off x="847725" y="638175"/>
          <a:ext cx="20383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xdr:row>
      <xdr:rowOff>0</xdr:rowOff>
    </xdr:from>
    <xdr:to>
      <xdr:col>4</xdr:col>
      <xdr:colOff>9525</xdr:colOff>
      <xdr:row>8</xdr:row>
      <xdr:rowOff>9525</xdr:rowOff>
    </xdr:to>
    <xdr:sp macro="" textlink="">
      <xdr:nvSpPr>
        <xdr:cNvPr id="1059" name="Line 8">
          <a:extLst>
            <a:ext uri="{FF2B5EF4-FFF2-40B4-BE49-F238E27FC236}">
              <a16:creationId xmlns:a16="http://schemas.microsoft.com/office/drawing/2014/main" id="{5EF1DAFA-0E32-4D33-B6AD-D3971C98FF38}"/>
            </a:ext>
          </a:extLst>
        </xdr:cNvPr>
        <xdr:cNvSpPr>
          <a:spLocks noChangeShapeType="1"/>
        </xdr:cNvSpPr>
      </xdr:nvSpPr>
      <xdr:spPr bwMode="auto">
        <a:xfrm>
          <a:off x="838200" y="628650"/>
          <a:ext cx="838200" cy="2466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xdr:row>
      <xdr:rowOff>9525</xdr:rowOff>
    </xdr:from>
    <xdr:to>
      <xdr:col>6</xdr:col>
      <xdr:colOff>0</xdr:colOff>
      <xdr:row>8</xdr:row>
      <xdr:rowOff>0</xdr:rowOff>
    </xdr:to>
    <xdr:sp macro="" textlink="">
      <xdr:nvSpPr>
        <xdr:cNvPr id="1060" name="Line 14">
          <a:extLst>
            <a:ext uri="{FF2B5EF4-FFF2-40B4-BE49-F238E27FC236}">
              <a16:creationId xmlns:a16="http://schemas.microsoft.com/office/drawing/2014/main" id="{41395CF7-2391-443B-8C0A-CFFB3BA67114}"/>
            </a:ext>
          </a:extLst>
        </xdr:cNvPr>
        <xdr:cNvSpPr>
          <a:spLocks noChangeShapeType="1"/>
        </xdr:cNvSpPr>
      </xdr:nvSpPr>
      <xdr:spPr bwMode="auto">
        <a:xfrm>
          <a:off x="838200" y="638175"/>
          <a:ext cx="2047875" cy="2447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3970</xdr:colOff>
      <xdr:row>5</xdr:row>
      <xdr:rowOff>1</xdr:rowOff>
    </xdr:from>
    <xdr:to>
      <xdr:col>23</xdr:col>
      <xdr:colOff>176151</xdr:colOff>
      <xdr:row>6</xdr:row>
      <xdr:rowOff>3969</xdr:rowOff>
    </xdr:to>
    <xdr:sp macro="" textlink="">
      <xdr:nvSpPr>
        <xdr:cNvPr id="76" name="Text Box 282">
          <a:extLst>
            <a:ext uri="{FF2B5EF4-FFF2-40B4-BE49-F238E27FC236}">
              <a16:creationId xmlns:a16="http://schemas.microsoft.com/office/drawing/2014/main" id="{B6BD5464-0852-4516-AE7D-5555E6ACF9A7}"/>
            </a:ext>
          </a:extLst>
        </xdr:cNvPr>
        <xdr:cNvSpPr txBox="1">
          <a:spLocks noChangeArrowheads="1"/>
        </xdr:cNvSpPr>
      </xdr:nvSpPr>
      <xdr:spPr bwMode="auto">
        <a:xfrm>
          <a:off x="2559845" y="1714501"/>
          <a:ext cx="1815244" cy="28971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現地調査</a:t>
          </a:r>
        </a:p>
      </xdr:txBody>
    </xdr:sp>
    <xdr:clientData/>
  </xdr:twoCellAnchor>
  <xdr:twoCellAnchor>
    <xdr:from>
      <xdr:col>14</xdr:col>
      <xdr:colOff>0</xdr:colOff>
      <xdr:row>7</xdr:row>
      <xdr:rowOff>0</xdr:rowOff>
    </xdr:from>
    <xdr:to>
      <xdr:col>23</xdr:col>
      <xdr:colOff>175845</xdr:colOff>
      <xdr:row>9</xdr:row>
      <xdr:rowOff>0</xdr:rowOff>
    </xdr:to>
    <xdr:sp macro="" textlink="">
      <xdr:nvSpPr>
        <xdr:cNvPr id="77" name="Text Box 281">
          <a:extLst>
            <a:ext uri="{FF2B5EF4-FFF2-40B4-BE49-F238E27FC236}">
              <a16:creationId xmlns:a16="http://schemas.microsoft.com/office/drawing/2014/main" id="{34D19736-DDF3-4757-9E41-AB6F975B3FC1}"/>
            </a:ext>
          </a:extLst>
        </xdr:cNvPr>
        <xdr:cNvSpPr txBox="1">
          <a:spLocks noChangeArrowheads="1"/>
        </xdr:cNvSpPr>
      </xdr:nvSpPr>
      <xdr:spPr bwMode="auto">
        <a:xfrm>
          <a:off x="2571750" y="2133600"/>
          <a:ext cx="1718895"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レンガ及び、コンクリート等の</a:t>
          </a:r>
          <a:endParaRPr lang="en-US" altLang="ja-JP" sz="750" b="1" i="0" u="none" strike="noStrike" baseline="0">
            <a:solidFill>
              <a:srgbClr val="000000"/>
            </a:solidFill>
            <a:latin typeface="ＭＳ Ｐ明朝" panose="02020600040205080304" pitchFamily="18" charset="-128"/>
            <a:ea typeface="ＭＳ Ｐ明朝" panose="02020600040205080304" pitchFamily="18" charset="-128"/>
          </a:endParaRPr>
        </a:p>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診断強度の決定</a:t>
          </a:r>
        </a:p>
      </xdr:txBody>
    </xdr:sp>
    <xdr:clientData/>
  </xdr:twoCellAnchor>
  <xdr:twoCellAnchor>
    <xdr:from>
      <xdr:col>19</xdr:col>
      <xdr:colOff>0</xdr:colOff>
      <xdr:row>4</xdr:row>
      <xdr:rowOff>9525</xdr:rowOff>
    </xdr:from>
    <xdr:to>
      <xdr:col>19</xdr:col>
      <xdr:colOff>0</xdr:colOff>
      <xdr:row>5</xdr:row>
      <xdr:rowOff>9525</xdr:rowOff>
    </xdr:to>
    <xdr:cxnSp macro="">
      <xdr:nvCxnSpPr>
        <xdr:cNvPr id="2347" name="AutoShape 280">
          <a:extLst>
            <a:ext uri="{FF2B5EF4-FFF2-40B4-BE49-F238E27FC236}">
              <a16:creationId xmlns:a16="http://schemas.microsoft.com/office/drawing/2014/main" id="{B6D2B504-769E-4CE2-965F-2D78454EC76B}"/>
            </a:ext>
          </a:extLst>
        </xdr:cNvPr>
        <xdr:cNvCxnSpPr>
          <a:cxnSpLocks noChangeShapeType="1"/>
        </xdr:cNvCxnSpPr>
      </xdr:nvCxnSpPr>
      <xdr:spPr bwMode="auto">
        <a:xfrm flipV="1">
          <a:off x="3438525" y="1438275"/>
          <a:ext cx="0" cy="285750"/>
        </a:xfrm>
        <a:prstGeom prst="straightConnector1">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13</xdr:col>
      <xdr:colOff>182217</xdr:colOff>
      <xdr:row>9</xdr:row>
      <xdr:rowOff>281609</xdr:rowOff>
    </xdr:from>
    <xdr:to>
      <xdr:col>24</xdr:col>
      <xdr:colOff>7327</xdr:colOff>
      <xdr:row>14</xdr:row>
      <xdr:rowOff>4327</xdr:rowOff>
    </xdr:to>
    <xdr:sp macro="" textlink="">
      <xdr:nvSpPr>
        <xdr:cNvPr id="79" name="AutoShape 268">
          <a:extLst>
            <a:ext uri="{FF2B5EF4-FFF2-40B4-BE49-F238E27FC236}">
              <a16:creationId xmlns:a16="http://schemas.microsoft.com/office/drawing/2014/main" id="{4899191A-9DA6-41EF-AA05-E1B8CAD2485E}"/>
            </a:ext>
          </a:extLst>
        </xdr:cNvPr>
        <xdr:cNvSpPr>
          <a:spLocks noChangeArrowheads="1"/>
        </xdr:cNvSpPr>
      </xdr:nvSpPr>
      <xdr:spPr bwMode="auto">
        <a:xfrm>
          <a:off x="2551043" y="3139109"/>
          <a:ext cx="1829501" cy="1151468"/>
        </a:xfrm>
        <a:prstGeom prst="flowChartDecision">
          <a:avLst/>
        </a:prstGeom>
        <a:noFill/>
        <a:ln w="9525">
          <a:solidFill>
            <a:srgbClr val="000000"/>
          </a:solidFill>
          <a:miter lim="800000"/>
          <a:headEnd/>
          <a:tailEnd/>
        </a:ln>
        <a:extLst/>
      </xdr:spPr>
      <xdr:txBody>
        <a:bodyPr vertOverflow="clip" wrap="square" lIns="74295" tIns="8890" rIns="74295" bIns="889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床・屋根の</a:t>
          </a:r>
          <a:endParaRPr lang="en-US" altLang="ja-JP" sz="750" b="1" i="0" u="none" strike="noStrike" baseline="0">
            <a:solidFill>
              <a:srgbClr val="000000"/>
            </a:solidFill>
            <a:latin typeface="ＭＳ Ｐ明朝" panose="02020600040205080304" pitchFamily="18" charset="-128"/>
            <a:ea typeface="ＭＳ Ｐ明朝" panose="02020600040205080304" pitchFamily="18" charset="-128"/>
          </a:endParaRPr>
        </a:p>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剛床仮定</a:t>
          </a:r>
          <a:endParaRPr lang="en-US" altLang="ja-JP" sz="750" b="1" i="0" u="none" strike="noStrike" baseline="0">
            <a:solidFill>
              <a:srgbClr val="000000"/>
            </a:solidFill>
            <a:latin typeface="ＭＳ Ｐ明朝" panose="02020600040205080304" pitchFamily="18" charset="-128"/>
            <a:ea typeface="ＭＳ Ｐ明朝" panose="02020600040205080304" pitchFamily="18" charset="-128"/>
          </a:endParaRPr>
        </a:p>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の成立</a:t>
          </a:r>
        </a:p>
      </xdr:txBody>
    </xdr:sp>
    <xdr:clientData/>
  </xdr:twoCellAnchor>
  <xdr:twoCellAnchor>
    <xdr:from>
      <xdr:col>19</xdr:col>
      <xdr:colOff>0</xdr:colOff>
      <xdr:row>14</xdr:row>
      <xdr:rowOff>0</xdr:rowOff>
    </xdr:from>
    <xdr:to>
      <xdr:col>19</xdr:col>
      <xdr:colOff>0</xdr:colOff>
      <xdr:row>15</xdr:row>
      <xdr:rowOff>0</xdr:rowOff>
    </xdr:to>
    <xdr:cxnSp macro="">
      <xdr:nvCxnSpPr>
        <xdr:cNvPr id="2349" name="AutoShape 267">
          <a:extLst>
            <a:ext uri="{FF2B5EF4-FFF2-40B4-BE49-F238E27FC236}">
              <a16:creationId xmlns:a16="http://schemas.microsoft.com/office/drawing/2014/main" id="{AFEF63B8-00E8-4791-BCE8-3F7B8D8EE3FB}"/>
            </a:ext>
          </a:extLst>
        </xdr:cNvPr>
        <xdr:cNvCxnSpPr>
          <a:cxnSpLocks noChangeShapeType="1"/>
        </xdr:cNvCxnSpPr>
      </xdr:nvCxnSpPr>
      <xdr:spPr bwMode="auto">
        <a:xfrm>
          <a:off x="3438525" y="4286250"/>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0</xdr:colOff>
      <xdr:row>19</xdr:row>
      <xdr:rowOff>9525</xdr:rowOff>
    </xdr:from>
    <xdr:to>
      <xdr:col>19</xdr:col>
      <xdr:colOff>0</xdr:colOff>
      <xdr:row>20</xdr:row>
      <xdr:rowOff>9525</xdr:rowOff>
    </xdr:to>
    <xdr:cxnSp macro="">
      <xdr:nvCxnSpPr>
        <xdr:cNvPr id="2350" name="AutoShape 266">
          <a:extLst>
            <a:ext uri="{FF2B5EF4-FFF2-40B4-BE49-F238E27FC236}">
              <a16:creationId xmlns:a16="http://schemas.microsoft.com/office/drawing/2014/main" id="{50D5AE15-C127-4961-9415-8F89B7D8EDA9}"/>
            </a:ext>
          </a:extLst>
        </xdr:cNvPr>
        <xdr:cNvCxnSpPr>
          <a:cxnSpLocks noChangeShapeType="1"/>
        </xdr:cNvCxnSpPr>
      </xdr:nvCxnSpPr>
      <xdr:spPr bwMode="auto">
        <a:xfrm>
          <a:off x="3438525" y="572452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24312</xdr:colOff>
      <xdr:row>13</xdr:row>
      <xdr:rowOff>168386</xdr:rowOff>
    </xdr:from>
    <xdr:to>
      <xdr:col>21</xdr:col>
      <xdr:colOff>24311</xdr:colOff>
      <xdr:row>14</xdr:row>
      <xdr:rowOff>168386</xdr:rowOff>
    </xdr:to>
    <xdr:sp macro="" textlink="">
      <xdr:nvSpPr>
        <xdr:cNvPr id="82" name="Text Box 244">
          <a:extLst>
            <a:ext uri="{FF2B5EF4-FFF2-40B4-BE49-F238E27FC236}">
              <a16:creationId xmlns:a16="http://schemas.microsoft.com/office/drawing/2014/main" id="{7A5903F4-DBA8-4171-8E15-1E720ECCA501}"/>
            </a:ext>
          </a:extLst>
        </xdr:cNvPr>
        <xdr:cNvSpPr txBox="1">
          <a:spLocks noChangeArrowheads="1"/>
        </xdr:cNvSpPr>
      </xdr:nvSpPr>
      <xdr:spPr bwMode="auto">
        <a:xfrm>
          <a:off x="3453312" y="3902186"/>
          <a:ext cx="342899" cy="266700"/>
        </a:xfrm>
        <a:prstGeom prst="rect">
          <a:avLst/>
        </a:prstGeom>
        <a:noFill/>
        <a:ln>
          <a:noFill/>
        </a:ln>
        <a:extLst/>
      </xdr:spPr>
      <xdr:txBody>
        <a:bodyPr vertOverflow="clip" wrap="square" lIns="74295" tIns="8890" rIns="74295" bIns="8890" anchor="ctr" anchorCtr="1" upright="1"/>
        <a:lstStyle/>
        <a:p>
          <a:pPr algn="l" rtl="0">
            <a:defRPr sz="1000"/>
          </a:pPr>
          <a:r>
            <a:rPr lang="ja-JP" altLang="en-US" sz="800" b="0" i="0" u="none" strike="noStrike" baseline="0">
              <a:solidFill>
                <a:srgbClr val="000000"/>
              </a:solidFill>
              <a:latin typeface="Century"/>
            </a:rPr>
            <a:t>OK</a:t>
          </a:r>
          <a:endParaRPr lang="ja-JP" altLang="en-US" sz="1050" b="0" i="0" u="none" strike="noStrike" baseline="0">
            <a:solidFill>
              <a:srgbClr val="000000"/>
            </a:solidFill>
            <a:latin typeface="Century"/>
          </a:endParaRPr>
        </a:p>
      </xdr:txBody>
    </xdr:sp>
    <xdr:clientData/>
  </xdr:twoCellAnchor>
  <xdr:twoCellAnchor>
    <xdr:from>
      <xdr:col>24</xdr:col>
      <xdr:colOff>1330</xdr:colOff>
      <xdr:row>11</xdr:row>
      <xdr:rowOff>666</xdr:rowOff>
    </xdr:from>
    <xdr:to>
      <xdr:col>26</xdr:col>
      <xdr:colOff>465</xdr:colOff>
      <xdr:row>12</xdr:row>
      <xdr:rowOff>666</xdr:rowOff>
    </xdr:to>
    <xdr:sp macro="" textlink="">
      <xdr:nvSpPr>
        <xdr:cNvPr id="83" name="Text Box 243">
          <a:extLst>
            <a:ext uri="{FF2B5EF4-FFF2-40B4-BE49-F238E27FC236}">
              <a16:creationId xmlns:a16="http://schemas.microsoft.com/office/drawing/2014/main" id="{B71BDEC8-C77F-4245-B3D3-0FDF6012C497}"/>
            </a:ext>
          </a:extLst>
        </xdr:cNvPr>
        <xdr:cNvSpPr txBox="1">
          <a:spLocks noChangeArrowheads="1"/>
        </xdr:cNvSpPr>
      </xdr:nvSpPr>
      <xdr:spPr bwMode="auto">
        <a:xfrm>
          <a:off x="4287580" y="3201066"/>
          <a:ext cx="342035" cy="266700"/>
        </a:xfrm>
        <a:prstGeom prst="rect">
          <a:avLst/>
        </a:prstGeom>
        <a:noFill/>
        <a:ln>
          <a:noFill/>
        </a:ln>
        <a:extLst/>
      </xdr:spPr>
      <xdr:txBody>
        <a:bodyPr vertOverflow="clip" wrap="square" lIns="74295" tIns="8890" rIns="74295" bIns="8890" anchor="ctr" anchorCtr="1" upright="1"/>
        <a:lstStyle/>
        <a:p>
          <a:pPr algn="l" rtl="0">
            <a:defRPr sz="1000"/>
          </a:pPr>
          <a:r>
            <a:rPr lang="ja-JP" altLang="en-US" sz="800" b="0" i="0" u="none" strike="noStrike" baseline="0">
              <a:solidFill>
                <a:srgbClr val="000000"/>
              </a:solidFill>
              <a:latin typeface="Century"/>
            </a:rPr>
            <a:t>NO</a:t>
          </a:r>
          <a:endParaRPr lang="ja-JP" altLang="en-US" sz="1050" b="0" i="0" u="none" strike="noStrike" baseline="0">
            <a:solidFill>
              <a:srgbClr val="000000"/>
            </a:solidFill>
            <a:latin typeface="Century"/>
          </a:endParaRPr>
        </a:p>
      </xdr:txBody>
    </xdr:sp>
    <xdr:clientData/>
  </xdr:twoCellAnchor>
  <xdr:twoCellAnchor>
    <xdr:from>
      <xdr:col>14</xdr:col>
      <xdr:colOff>2138</xdr:colOff>
      <xdr:row>2</xdr:row>
      <xdr:rowOff>273783</xdr:rowOff>
    </xdr:from>
    <xdr:to>
      <xdr:col>24</xdr:col>
      <xdr:colOff>2138</xdr:colOff>
      <xdr:row>3</xdr:row>
      <xdr:rowOff>279644</xdr:rowOff>
    </xdr:to>
    <xdr:sp macro="" textlink="">
      <xdr:nvSpPr>
        <xdr:cNvPr id="84" name="Text Box 284">
          <a:extLst>
            <a:ext uri="{FF2B5EF4-FFF2-40B4-BE49-F238E27FC236}">
              <a16:creationId xmlns:a16="http://schemas.microsoft.com/office/drawing/2014/main" id="{7B2764A0-5845-4DB6-9F79-C62477CC7477}"/>
            </a:ext>
          </a:extLst>
        </xdr:cNvPr>
        <xdr:cNvSpPr txBox="1">
          <a:spLocks noChangeArrowheads="1"/>
        </xdr:cNvSpPr>
      </xdr:nvSpPr>
      <xdr:spPr bwMode="auto">
        <a:xfrm>
          <a:off x="2558013" y="1131033"/>
          <a:ext cx="1825625" cy="291611"/>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建物の適用範囲の確認</a:t>
          </a:r>
          <a:endParaRPr lang="ja-JP" altLang="en-US" sz="750" b="1" i="0" u="none" strike="noStrike" baseline="0">
            <a:solidFill>
              <a:srgbClr val="000000"/>
            </a:solidFill>
            <a:latin typeface="Times New Roman"/>
            <a:cs typeface="Times New Roman"/>
          </a:endParaRPr>
        </a:p>
      </xdr:txBody>
    </xdr:sp>
    <xdr:clientData/>
  </xdr:twoCellAnchor>
  <xdr:twoCellAnchor>
    <xdr:from>
      <xdr:col>23</xdr:col>
      <xdr:colOff>171450</xdr:colOff>
      <xdr:row>22</xdr:row>
      <xdr:rowOff>9525</xdr:rowOff>
    </xdr:from>
    <xdr:to>
      <xdr:col>25</xdr:col>
      <xdr:colOff>0</xdr:colOff>
      <xdr:row>22</xdr:row>
      <xdr:rowOff>9525</xdr:rowOff>
    </xdr:to>
    <xdr:cxnSp macro="">
      <xdr:nvCxnSpPr>
        <xdr:cNvPr id="2354" name="AutoShape 276">
          <a:extLst>
            <a:ext uri="{FF2B5EF4-FFF2-40B4-BE49-F238E27FC236}">
              <a16:creationId xmlns:a16="http://schemas.microsoft.com/office/drawing/2014/main" id="{06B29F1B-03D2-4BD0-A6C9-D4DF9D7CCF9E}"/>
            </a:ext>
          </a:extLst>
        </xdr:cNvPr>
        <xdr:cNvCxnSpPr>
          <a:cxnSpLocks noChangeShapeType="1"/>
        </xdr:cNvCxnSpPr>
      </xdr:nvCxnSpPr>
      <xdr:spPr bwMode="auto">
        <a:xfrm>
          <a:off x="4333875" y="6581775"/>
          <a:ext cx="1905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12700</xdr:colOff>
      <xdr:row>12</xdr:row>
      <xdr:rowOff>1222</xdr:rowOff>
    </xdr:from>
    <xdr:to>
      <xdr:col>31</xdr:col>
      <xdr:colOff>4763</xdr:colOff>
      <xdr:row>12</xdr:row>
      <xdr:rowOff>9525</xdr:rowOff>
    </xdr:to>
    <xdr:cxnSp macro="">
      <xdr:nvCxnSpPr>
        <xdr:cNvPr id="86" name="直線コネクタ 85">
          <a:extLst>
            <a:ext uri="{FF2B5EF4-FFF2-40B4-BE49-F238E27FC236}">
              <a16:creationId xmlns:a16="http://schemas.microsoft.com/office/drawing/2014/main" id="{CEEBEC58-FEE0-453A-8788-05D323A211BA}"/>
            </a:ext>
          </a:extLst>
        </xdr:cNvPr>
        <xdr:cNvCxnSpPr/>
      </xdr:nvCxnSpPr>
      <xdr:spPr>
        <a:xfrm>
          <a:off x="4298950" y="3468322"/>
          <a:ext cx="1192213" cy="830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15</xdr:row>
      <xdr:rowOff>186</xdr:rowOff>
    </xdr:from>
    <xdr:to>
      <xdr:col>24</xdr:col>
      <xdr:colOff>0</xdr:colOff>
      <xdr:row>19</xdr:row>
      <xdr:rowOff>4764</xdr:rowOff>
    </xdr:to>
    <xdr:sp macro="" textlink="">
      <xdr:nvSpPr>
        <xdr:cNvPr id="87" name="AutoShape 268">
          <a:extLst>
            <a:ext uri="{FF2B5EF4-FFF2-40B4-BE49-F238E27FC236}">
              <a16:creationId xmlns:a16="http://schemas.microsoft.com/office/drawing/2014/main" id="{1DD5721C-7FB0-4A97-9BC7-0026637CC519}"/>
            </a:ext>
          </a:extLst>
        </xdr:cNvPr>
        <xdr:cNvSpPr>
          <a:spLocks noChangeArrowheads="1"/>
        </xdr:cNvSpPr>
      </xdr:nvSpPr>
      <xdr:spPr bwMode="auto">
        <a:xfrm>
          <a:off x="2581275" y="4267386"/>
          <a:ext cx="1704975" cy="1071378"/>
        </a:xfrm>
        <a:prstGeom prst="flowChartDecision">
          <a:avLst/>
        </a:prstGeom>
        <a:noFill/>
        <a:ln w="9525">
          <a:solidFill>
            <a:srgbClr val="000000"/>
          </a:solidFill>
          <a:miter lim="800000"/>
          <a:headEnd/>
          <a:tailEnd/>
        </a:ln>
        <a:extLst/>
      </xdr:spPr>
      <xdr:txBody>
        <a:bodyPr vertOverflow="clip" wrap="square" lIns="74295" tIns="8890" rIns="74295" bIns="889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壁体の</a:t>
          </a:r>
          <a:endParaRPr lang="en-US" altLang="ja-JP" sz="750" b="1" i="0" u="none" strike="noStrike" baseline="0">
            <a:solidFill>
              <a:srgbClr val="000000"/>
            </a:solidFill>
            <a:latin typeface="ＭＳ Ｐ明朝" panose="02020600040205080304" pitchFamily="18" charset="-128"/>
            <a:ea typeface="ＭＳ Ｐ明朝" panose="02020600040205080304" pitchFamily="18" charset="-128"/>
          </a:endParaRPr>
        </a:p>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面外耐力の</a:t>
          </a:r>
          <a:endParaRPr lang="en-US" altLang="ja-JP" sz="750" b="1" i="0" u="none" strike="noStrike" baseline="0">
            <a:solidFill>
              <a:srgbClr val="000000"/>
            </a:solidFill>
            <a:latin typeface="ＭＳ Ｐ明朝" panose="02020600040205080304" pitchFamily="18" charset="-128"/>
            <a:ea typeface="ＭＳ Ｐ明朝" panose="02020600040205080304" pitchFamily="18" charset="-128"/>
          </a:endParaRPr>
        </a:p>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判定</a:t>
          </a:r>
          <a:endParaRPr lang="en-US" altLang="ja-JP" sz="750" b="1"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7327</xdr:colOff>
      <xdr:row>14</xdr:row>
      <xdr:rowOff>148841</xdr:rowOff>
    </xdr:from>
    <xdr:to>
      <xdr:col>36</xdr:col>
      <xdr:colOff>0</xdr:colOff>
      <xdr:row>19</xdr:row>
      <xdr:rowOff>131886</xdr:rowOff>
    </xdr:to>
    <xdr:sp macro="" textlink="">
      <xdr:nvSpPr>
        <xdr:cNvPr id="88" name="AutoShape 268">
          <a:extLst>
            <a:ext uri="{FF2B5EF4-FFF2-40B4-BE49-F238E27FC236}">
              <a16:creationId xmlns:a16="http://schemas.microsoft.com/office/drawing/2014/main" id="{73782827-3692-46B2-82C7-C12FEF11A09F}"/>
            </a:ext>
          </a:extLst>
        </xdr:cNvPr>
        <xdr:cNvSpPr>
          <a:spLocks noChangeArrowheads="1"/>
        </xdr:cNvSpPr>
      </xdr:nvSpPr>
      <xdr:spPr bwMode="auto">
        <a:xfrm>
          <a:off x="4636477" y="4149341"/>
          <a:ext cx="1707173" cy="1316545"/>
        </a:xfrm>
        <a:prstGeom prst="flowChartDecision">
          <a:avLst/>
        </a:prstGeom>
        <a:noFill/>
        <a:ln w="9525">
          <a:solidFill>
            <a:srgbClr val="000000"/>
          </a:solidFill>
          <a:miter lim="800000"/>
          <a:headEnd/>
          <a:tailEnd/>
        </a:ln>
        <a:extLst/>
      </xdr:spPr>
      <xdr:txBody>
        <a:bodyPr vertOverflow="clip" wrap="square" lIns="74295" tIns="8890" rIns="74295" bIns="889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rPr>
            <a:t>屋根面剛床仮定不成立の場合形状指標の低減</a:t>
          </a:r>
        </a:p>
      </xdr:txBody>
    </xdr:sp>
    <xdr:clientData/>
  </xdr:twoCellAnchor>
  <xdr:twoCellAnchor>
    <xdr:from>
      <xdr:col>31</xdr:col>
      <xdr:colOff>3663</xdr:colOff>
      <xdr:row>12</xdr:row>
      <xdr:rowOff>4763</xdr:rowOff>
    </xdr:from>
    <xdr:to>
      <xdr:col>31</xdr:col>
      <xdr:colOff>3664</xdr:colOff>
      <xdr:row>14</xdr:row>
      <xdr:rowOff>148841</xdr:rowOff>
    </xdr:to>
    <xdr:cxnSp macro="">
      <xdr:nvCxnSpPr>
        <xdr:cNvPr id="89" name="直線コネクタ 88">
          <a:extLst>
            <a:ext uri="{FF2B5EF4-FFF2-40B4-BE49-F238E27FC236}">
              <a16:creationId xmlns:a16="http://schemas.microsoft.com/office/drawing/2014/main" id="{0B08964F-C300-45D7-8B2D-1C1E17F2476E}"/>
            </a:ext>
          </a:extLst>
        </xdr:cNvPr>
        <xdr:cNvCxnSpPr>
          <a:endCxn id="88" idx="0"/>
        </xdr:cNvCxnSpPr>
      </xdr:nvCxnSpPr>
      <xdr:spPr>
        <a:xfrm>
          <a:off x="5490063" y="3471863"/>
          <a:ext cx="1" cy="677478"/>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175992</xdr:colOff>
      <xdr:row>16</xdr:row>
      <xdr:rowOff>284415</xdr:rowOff>
    </xdr:from>
    <xdr:to>
      <xdr:col>26</xdr:col>
      <xdr:colOff>7620</xdr:colOff>
      <xdr:row>16</xdr:row>
      <xdr:rowOff>284415</xdr:rowOff>
    </xdr:to>
    <xdr:cxnSp macro="">
      <xdr:nvCxnSpPr>
        <xdr:cNvPr id="90" name="直線コネクタ 89">
          <a:extLst>
            <a:ext uri="{FF2B5EF4-FFF2-40B4-BE49-F238E27FC236}">
              <a16:creationId xmlns:a16="http://schemas.microsoft.com/office/drawing/2014/main" id="{CA0DFB1F-37FE-4018-8009-84F875578A61}"/>
            </a:ext>
          </a:extLst>
        </xdr:cNvPr>
        <xdr:cNvCxnSpPr/>
      </xdr:nvCxnSpPr>
      <xdr:spPr>
        <a:xfrm>
          <a:off x="4382232" y="5142165"/>
          <a:ext cx="380268" cy="0"/>
        </a:xfrm>
        <a:prstGeom prst="line">
          <a:avLst/>
        </a:prstGeom>
        <a:ln w="952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153866</xdr:colOff>
      <xdr:row>26</xdr:row>
      <xdr:rowOff>7938</xdr:rowOff>
    </xdr:from>
    <xdr:to>
      <xdr:col>21</xdr:col>
      <xdr:colOff>1</xdr:colOff>
      <xdr:row>27</xdr:row>
      <xdr:rowOff>4396</xdr:rowOff>
    </xdr:to>
    <xdr:sp macro="" textlink="">
      <xdr:nvSpPr>
        <xdr:cNvPr id="91" name="Text Box 284">
          <a:extLst>
            <a:ext uri="{FF2B5EF4-FFF2-40B4-BE49-F238E27FC236}">
              <a16:creationId xmlns:a16="http://schemas.microsoft.com/office/drawing/2014/main" id="{77C8D6D5-82B0-4E60-9E7F-5F2323682511}"/>
            </a:ext>
          </a:extLst>
        </xdr:cNvPr>
        <xdr:cNvSpPr txBox="1">
          <a:spLocks noChangeArrowheads="1"/>
        </xdr:cNvSpPr>
      </xdr:nvSpPr>
      <xdr:spPr bwMode="auto">
        <a:xfrm>
          <a:off x="884116" y="7723188"/>
          <a:ext cx="2949698" cy="282208"/>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cs typeface="+mn-cs"/>
            </a:rPr>
            <a:t>終　　　　了</a:t>
          </a:r>
          <a:endParaRPr lang="ja-JP" altLang="en-US" sz="750" b="1" i="0" u="none" strike="noStrike" baseline="0">
            <a:solidFill>
              <a:srgbClr val="000000"/>
            </a:solidFill>
            <a:latin typeface="Times New Roman"/>
            <a:cs typeface="Times New Roman"/>
          </a:endParaRPr>
        </a:p>
      </xdr:txBody>
    </xdr:sp>
    <xdr:clientData/>
  </xdr:twoCellAnchor>
  <xdr:twoCellAnchor>
    <xdr:from>
      <xdr:col>31</xdr:col>
      <xdr:colOff>3664</xdr:colOff>
      <xdr:row>19</xdr:row>
      <xdr:rowOff>131886</xdr:rowOff>
    </xdr:from>
    <xdr:to>
      <xdr:col>31</xdr:col>
      <xdr:colOff>14654</xdr:colOff>
      <xdr:row>29</xdr:row>
      <xdr:rowOff>7327</xdr:rowOff>
    </xdr:to>
    <xdr:cxnSp macro="">
      <xdr:nvCxnSpPr>
        <xdr:cNvPr id="92" name="直線コネクタ 91">
          <a:extLst>
            <a:ext uri="{FF2B5EF4-FFF2-40B4-BE49-F238E27FC236}">
              <a16:creationId xmlns:a16="http://schemas.microsoft.com/office/drawing/2014/main" id="{D77EAA01-AD74-417F-9410-05CDB0AC1F72}"/>
            </a:ext>
          </a:extLst>
        </xdr:cNvPr>
        <xdr:cNvCxnSpPr>
          <a:stCxn id="88" idx="2"/>
        </xdr:cNvCxnSpPr>
      </xdr:nvCxnSpPr>
      <xdr:spPr>
        <a:xfrm>
          <a:off x="5490064" y="5465886"/>
          <a:ext cx="10990" cy="2542441"/>
        </a:xfrm>
        <a:prstGeom prst="line">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100013</xdr:colOff>
      <xdr:row>16</xdr:row>
      <xdr:rowOff>60814</xdr:rowOff>
    </xdr:from>
    <xdr:to>
      <xdr:col>26</xdr:col>
      <xdr:colOff>100011</xdr:colOff>
      <xdr:row>17</xdr:row>
      <xdr:rowOff>60814</xdr:rowOff>
    </xdr:to>
    <xdr:sp macro="" textlink="">
      <xdr:nvSpPr>
        <xdr:cNvPr id="93" name="Text Box 244">
          <a:extLst>
            <a:ext uri="{FF2B5EF4-FFF2-40B4-BE49-F238E27FC236}">
              <a16:creationId xmlns:a16="http://schemas.microsoft.com/office/drawing/2014/main" id="{9C4E7198-4A07-4579-806F-F9FE5A42DC82}"/>
            </a:ext>
          </a:extLst>
        </xdr:cNvPr>
        <xdr:cNvSpPr txBox="1">
          <a:spLocks noChangeArrowheads="1"/>
        </xdr:cNvSpPr>
      </xdr:nvSpPr>
      <xdr:spPr bwMode="auto">
        <a:xfrm>
          <a:off x="4386263" y="4594714"/>
          <a:ext cx="342898" cy="266700"/>
        </a:xfrm>
        <a:prstGeom prst="rect">
          <a:avLst/>
        </a:prstGeom>
        <a:noFill/>
        <a:ln>
          <a:noFill/>
        </a:ln>
        <a:extLst/>
      </xdr:spPr>
      <xdr:txBody>
        <a:bodyPr vertOverflow="clip" wrap="square" lIns="74295" tIns="8890" rIns="74295" bIns="8890" anchor="ctr" anchorCtr="1" upright="1"/>
        <a:lstStyle/>
        <a:p>
          <a:pPr algn="l" rtl="0">
            <a:defRPr sz="1000"/>
          </a:pPr>
          <a:r>
            <a:rPr lang="ja-JP" altLang="en-US" sz="800" b="0" i="0" u="none" strike="noStrike" baseline="0">
              <a:solidFill>
                <a:srgbClr val="000000"/>
              </a:solidFill>
              <a:latin typeface="Century"/>
            </a:rPr>
            <a:t>OK</a:t>
          </a:r>
          <a:endParaRPr lang="ja-JP" altLang="en-US" sz="1050" b="0" i="0" u="none" strike="noStrike" baseline="0">
            <a:solidFill>
              <a:srgbClr val="000000"/>
            </a:solidFill>
            <a:latin typeface="Century"/>
          </a:endParaRPr>
        </a:p>
      </xdr:txBody>
    </xdr:sp>
    <xdr:clientData/>
  </xdr:twoCellAnchor>
  <xdr:twoCellAnchor>
    <xdr:from>
      <xdr:col>31</xdr:col>
      <xdr:colOff>19050</xdr:colOff>
      <xdr:row>19</xdr:row>
      <xdr:rowOff>80168</xdr:rowOff>
    </xdr:from>
    <xdr:to>
      <xdr:col>33</xdr:col>
      <xdr:colOff>18184</xdr:colOff>
      <xdr:row>20</xdr:row>
      <xdr:rowOff>80168</xdr:rowOff>
    </xdr:to>
    <xdr:sp macro="" textlink="">
      <xdr:nvSpPr>
        <xdr:cNvPr id="94" name="Text Box 243">
          <a:extLst>
            <a:ext uri="{FF2B5EF4-FFF2-40B4-BE49-F238E27FC236}">
              <a16:creationId xmlns:a16="http://schemas.microsoft.com/office/drawing/2014/main" id="{6AA859F5-48A0-4E29-AD66-3B69962952A7}"/>
            </a:ext>
          </a:extLst>
        </xdr:cNvPr>
        <xdr:cNvSpPr txBox="1">
          <a:spLocks noChangeArrowheads="1"/>
        </xdr:cNvSpPr>
      </xdr:nvSpPr>
      <xdr:spPr bwMode="auto">
        <a:xfrm>
          <a:off x="5505450" y="5414168"/>
          <a:ext cx="342034" cy="266700"/>
        </a:xfrm>
        <a:prstGeom prst="rect">
          <a:avLst/>
        </a:prstGeom>
        <a:noFill/>
        <a:ln>
          <a:noFill/>
        </a:ln>
        <a:extLst/>
      </xdr:spPr>
      <xdr:txBody>
        <a:bodyPr vertOverflow="clip" wrap="square" lIns="74295" tIns="8890" rIns="74295" bIns="8890" anchor="ctr" anchorCtr="1" upright="1"/>
        <a:lstStyle/>
        <a:p>
          <a:pPr algn="l" rtl="0">
            <a:defRPr sz="1000"/>
          </a:pPr>
          <a:r>
            <a:rPr lang="ja-JP" altLang="en-US" sz="800" b="0" i="0" u="none" strike="noStrike" baseline="0">
              <a:solidFill>
                <a:srgbClr val="000000"/>
              </a:solidFill>
              <a:latin typeface="Century"/>
            </a:rPr>
            <a:t>NO</a:t>
          </a:r>
          <a:endParaRPr lang="ja-JP" altLang="en-US" sz="1050" b="0" i="0" u="none" strike="noStrike" baseline="0">
            <a:solidFill>
              <a:srgbClr val="000000"/>
            </a:solidFill>
            <a:latin typeface="Century"/>
          </a:endParaRPr>
        </a:p>
      </xdr:txBody>
    </xdr:sp>
    <xdr:clientData/>
  </xdr:twoCellAnchor>
  <xdr:twoCellAnchor>
    <xdr:from>
      <xdr:col>6</xdr:col>
      <xdr:colOff>173935</xdr:colOff>
      <xdr:row>17</xdr:row>
      <xdr:rowOff>0</xdr:rowOff>
    </xdr:from>
    <xdr:to>
      <xdr:col>14</xdr:col>
      <xdr:colOff>9525</xdr:colOff>
      <xdr:row>17</xdr:row>
      <xdr:rowOff>2475</xdr:rowOff>
    </xdr:to>
    <xdr:cxnSp macro="">
      <xdr:nvCxnSpPr>
        <xdr:cNvPr id="95" name="直線コネクタ 94">
          <a:extLst>
            <a:ext uri="{FF2B5EF4-FFF2-40B4-BE49-F238E27FC236}">
              <a16:creationId xmlns:a16="http://schemas.microsoft.com/office/drawing/2014/main" id="{93EEF074-878D-4E38-AC04-B47A500C8FCD}"/>
            </a:ext>
          </a:extLst>
        </xdr:cNvPr>
        <xdr:cNvCxnSpPr>
          <a:endCxn id="87" idx="1"/>
        </xdr:cNvCxnSpPr>
      </xdr:nvCxnSpPr>
      <xdr:spPr>
        <a:xfrm>
          <a:off x="1267239" y="5143500"/>
          <a:ext cx="1293329" cy="2475"/>
        </a:xfrm>
        <a:prstGeom prst="line">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21981</xdr:colOff>
      <xdr:row>18</xdr:row>
      <xdr:rowOff>175846</xdr:rowOff>
    </xdr:from>
    <xdr:to>
      <xdr:col>21</xdr:col>
      <xdr:colOff>21980</xdr:colOff>
      <xdr:row>19</xdr:row>
      <xdr:rowOff>175846</xdr:rowOff>
    </xdr:to>
    <xdr:sp macro="" textlink="">
      <xdr:nvSpPr>
        <xdr:cNvPr id="97" name="Text Box 244">
          <a:extLst>
            <a:ext uri="{FF2B5EF4-FFF2-40B4-BE49-F238E27FC236}">
              <a16:creationId xmlns:a16="http://schemas.microsoft.com/office/drawing/2014/main" id="{D62F9E53-6C5F-40E5-8D77-7ABF1188489E}"/>
            </a:ext>
          </a:extLst>
        </xdr:cNvPr>
        <xdr:cNvSpPr txBox="1">
          <a:spLocks noChangeArrowheads="1"/>
        </xdr:cNvSpPr>
      </xdr:nvSpPr>
      <xdr:spPr bwMode="auto">
        <a:xfrm>
          <a:off x="3450981" y="5243146"/>
          <a:ext cx="342899" cy="266700"/>
        </a:xfrm>
        <a:prstGeom prst="rect">
          <a:avLst/>
        </a:prstGeom>
        <a:noFill/>
        <a:ln>
          <a:noFill/>
        </a:ln>
        <a:extLst/>
      </xdr:spPr>
      <xdr:txBody>
        <a:bodyPr vertOverflow="clip" wrap="square" lIns="74295" tIns="8890" rIns="74295" bIns="889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Century"/>
            </a:rPr>
            <a:t>OK</a:t>
          </a:r>
          <a:endParaRPr kumimoji="0" lang="ja-JP" altLang="en-US" sz="1050" b="0" i="0" u="none" strike="noStrike" kern="0" cap="none" spc="0" normalizeH="0" baseline="0" noProof="0">
            <a:ln>
              <a:noFill/>
            </a:ln>
            <a:solidFill>
              <a:srgbClr val="000000"/>
            </a:solidFill>
            <a:effectLst/>
            <a:uLnTx/>
            <a:uFillTx/>
            <a:latin typeface="Century"/>
          </a:endParaRPr>
        </a:p>
      </xdr:txBody>
    </xdr:sp>
    <xdr:clientData/>
  </xdr:twoCellAnchor>
  <xdr:twoCellAnchor>
    <xdr:from>
      <xdr:col>19</xdr:col>
      <xdr:colOff>65943</xdr:colOff>
      <xdr:row>23</xdr:row>
      <xdr:rowOff>241789</xdr:rowOff>
    </xdr:from>
    <xdr:to>
      <xdr:col>21</xdr:col>
      <xdr:colOff>65941</xdr:colOff>
      <xdr:row>24</xdr:row>
      <xdr:rowOff>241788</xdr:rowOff>
    </xdr:to>
    <xdr:sp macro="" textlink="">
      <xdr:nvSpPr>
        <xdr:cNvPr id="98" name="Text Box 244">
          <a:extLst>
            <a:ext uri="{FF2B5EF4-FFF2-40B4-BE49-F238E27FC236}">
              <a16:creationId xmlns:a16="http://schemas.microsoft.com/office/drawing/2014/main" id="{4231BC02-2866-47AB-8305-297DDFC45295}"/>
            </a:ext>
          </a:extLst>
        </xdr:cNvPr>
        <xdr:cNvSpPr txBox="1">
          <a:spLocks noChangeArrowheads="1"/>
        </xdr:cNvSpPr>
      </xdr:nvSpPr>
      <xdr:spPr bwMode="auto">
        <a:xfrm>
          <a:off x="3494943" y="6642589"/>
          <a:ext cx="342898" cy="266699"/>
        </a:xfrm>
        <a:prstGeom prst="rect">
          <a:avLst/>
        </a:prstGeom>
        <a:noFill/>
        <a:ln>
          <a:noFill/>
        </a:ln>
        <a:extLst/>
      </xdr:spPr>
      <xdr:txBody>
        <a:bodyPr vertOverflow="clip" wrap="square" lIns="74295" tIns="8890" rIns="74295" bIns="889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Century"/>
            </a:rPr>
            <a:t>OK</a:t>
          </a:r>
          <a:endParaRPr kumimoji="0" lang="ja-JP" altLang="en-US" sz="1050" b="0" i="0" u="none" strike="noStrike" kern="0" cap="none" spc="0" normalizeH="0" baseline="0" noProof="0">
            <a:ln>
              <a:noFill/>
            </a:ln>
            <a:solidFill>
              <a:srgbClr val="000000"/>
            </a:solidFill>
            <a:effectLst/>
            <a:uLnTx/>
            <a:uFillTx/>
            <a:latin typeface="Century"/>
          </a:endParaRPr>
        </a:p>
      </xdr:txBody>
    </xdr:sp>
    <xdr:clientData/>
  </xdr:twoCellAnchor>
  <xdr:twoCellAnchor>
    <xdr:from>
      <xdr:col>12</xdr:col>
      <xdr:colOff>29307</xdr:colOff>
      <xdr:row>16</xdr:row>
      <xdr:rowOff>36635</xdr:rowOff>
    </xdr:from>
    <xdr:to>
      <xdr:col>14</xdr:col>
      <xdr:colOff>28442</xdr:colOff>
      <xdr:row>17</xdr:row>
      <xdr:rowOff>36635</xdr:rowOff>
    </xdr:to>
    <xdr:sp macro="" textlink="">
      <xdr:nvSpPr>
        <xdr:cNvPr id="99" name="Text Box 243">
          <a:extLst>
            <a:ext uri="{FF2B5EF4-FFF2-40B4-BE49-F238E27FC236}">
              <a16:creationId xmlns:a16="http://schemas.microsoft.com/office/drawing/2014/main" id="{37D943DD-C9F7-4258-913D-192C7C05ED5B}"/>
            </a:ext>
          </a:extLst>
        </xdr:cNvPr>
        <xdr:cNvSpPr txBox="1">
          <a:spLocks noChangeArrowheads="1"/>
        </xdr:cNvSpPr>
      </xdr:nvSpPr>
      <xdr:spPr bwMode="auto">
        <a:xfrm>
          <a:off x="2258157" y="4570535"/>
          <a:ext cx="342035" cy="266700"/>
        </a:xfrm>
        <a:prstGeom prst="rect">
          <a:avLst/>
        </a:prstGeom>
        <a:noFill/>
        <a:ln>
          <a:noFill/>
        </a:ln>
        <a:extLst/>
      </xdr:spPr>
      <xdr:txBody>
        <a:bodyPr vertOverflow="clip" wrap="square" lIns="74295" tIns="8890" rIns="74295" bIns="889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Century"/>
            </a:rPr>
            <a:t>NO</a:t>
          </a:r>
          <a:endParaRPr kumimoji="0" lang="ja-JP" altLang="en-US" sz="1050" b="0" i="0" u="none" strike="noStrike" kern="0" cap="none" spc="0" normalizeH="0" baseline="0" noProof="0">
            <a:ln>
              <a:noFill/>
            </a:ln>
            <a:solidFill>
              <a:srgbClr val="000000"/>
            </a:solidFill>
            <a:effectLst/>
            <a:uLnTx/>
            <a:uFillTx/>
            <a:latin typeface="Century"/>
          </a:endParaRPr>
        </a:p>
      </xdr:txBody>
    </xdr:sp>
    <xdr:clientData/>
  </xdr:twoCellAnchor>
  <xdr:twoCellAnchor>
    <xdr:from>
      <xdr:col>2</xdr:col>
      <xdr:colOff>1833</xdr:colOff>
      <xdr:row>20</xdr:row>
      <xdr:rowOff>4570</xdr:rowOff>
    </xdr:from>
    <xdr:to>
      <xdr:col>12</xdr:col>
      <xdr:colOff>11906</xdr:colOff>
      <xdr:row>24</xdr:row>
      <xdr:rowOff>27782</xdr:rowOff>
    </xdr:to>
    <xdr:sp macro="" textlink="">
      <xdr:nvSpPr>
        <xdr:cNvPr id="100" name="AutoShape 268">
          <a:extLst>
            <a:ext uri="{FF2B5EF4-FFF2-40B4-BE49-F238E27FC236}">
              <a16:creationId xmlns:a16="http://schemas.microsoft.com/office/drawing/2014/main" id="{9895FB7E-E187-4219-8C25-37DFE6E07673}"/>
            </a:ext>
          </a:extLst>
        </xdr:cNvPr>
        <xdr:cNvSpPr>
          <a:spLocks noChangeArrowheads="1"/>
        </xdr:cNvSpPr>
      </xdr:nvSpPr>
      <xdr:spPr bwMode="auto">
        <a:xfrm>
          <a:off x="366958" y="6005320"/>
          <a:ext cx="1835698" cy="1166212"/>
        </a:xfrm>
        <a:prstGeom prst="flowChartDecision">
          <a:avLst/>
        </a:prstGeom>
        <a:noFill/>
        <a:ln w="9525">
          <a:solidFill>
            <a:srgbClr val="000000"/>
          </a:solidFill>
          <a:miter lim="800000"/>
          <a:headEnd/>
          <a:tailEnd/>
        </a:ln>
        <a:extLst/>
      </xdr:spPr>
      <xdr:txBody>
        <a:bodyPr vertOverflow="clip" wrap="square" lIns="74295" tIns="8890" rIns="74295" bIns="8890" anchor="ctr" anchorCtr="1"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耐診性能の判定</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Ｉｓ＝</a:t>
          </a:r>
          <a:r>
            <a:rPr kumimoji="0" lang="en-US" altLang="ja-JP"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min(</a:t>
          </a: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Ｉｓ１</a:t>
          </a:r>
          <a:r>
            <a:rPr kumimoji="0" lang="en-US" altLang="ja-JP"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Ｉｓ</a:t>
          </a:r>
          <a:r>
            <a:rPr kumimoji="0" lang="en-US" altLang="ja-JP"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a:t>
          </a:r>
          <a:endPar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ｑ＝</a:t>
          </a:r>
          <a:r>
            <a:rPr kumimoji="0" lang="en-US" altLang="ja-JP"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min(q1,</a:t>
          </a: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ｑ</a:t>
          </a:r>
          <a:r>
            <a:rPr kumimoji="0" lang="en-US" altLang="ja-JP"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a:t>
          </a:r>
        </a:p>
      </xdr:txBody>
    </xdr:sp>
    <xdr:clientData/>
  </xdr:twoCellAnchor>
  <xdr:twoCellAnchor>
    <xdr:from>
      <xdr:col>13</xdr:col>
      <xdr:colOff>181340</xdr:colOff>
      <xdr:row>19</xdr:row>
      <xdr:rowOff>281782</xdr:rowOff>
    </xdr:from>
    <xdr:to>
      <xdr:col>23</xdr:col>
      <xdr:colOff>171815</xdr:colOff>
      <xdr:row>24</xdr:row>
      <xdr:rowOff>7237</xdr:rowOff>
    </xdr:to>
    <xdr:sp macro="" textlink="">
      <xdr:nvSpPr>
        <xdr:cNvPr id="101" name="AutoShape 268">
          <a:extLst>
            <a:ext uri="{FF2B5EF4-FFF2-40B4-BE49-F238E27FC236}">
              <a16:creationId xmlns:a16="http://schemas.microsoft.com/office/drawing/2014/main" id="{DBB4D380-37C3-41CC-A7F9-6A56D49D2ADC}"/>
            </a:ext>
          </a:extLst>
        </xdr:cNvPr>
        <xdr:cNvSpPr>
          <a:spLocks noChangeArrowheads="1"/>
        </xdr:cNvSpPr>
      </xdr:nvSpPr>
      <xdr:spPr bwMode="auto">
        <a:xfrm>
          <a:off x="2554653" y="5996782"/>
          <a:ext cx="1816100" cy="1154205"/>
        </a:xfrm>
        <a:prstGeom prst="flowChartDecision">
          <a:avLst/>
        </a:prstGeom>
        <a:noFill/>
        <a:ln w="9525">
          <a:solidFill>
            <a:srgbClr val="000000"/>
          </a:solidFill>
          <a:miter lim="800000"/>
          <a:headEnd/>
          <a:tailEnd/>
        </a:ln>
        <a:extLst/>
      </xdr:spPr>
      <xdr:txBody>
        <a:bodyPr vertOverflow="clip" wrap="square" lIns="74295" tIns="8890" rIns="74295" bIns="8890" anchor="ctr" anchorCtr="1"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耐診性能の判定</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50" b="1"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Ｉｓ＝Ｉｓ１、ｑ＝ｑ１</a:t>
          </a:r>
        </a:p>
      </xdr:txBody>
    </xdr:sp>
    <xdr:clientData/>
  </xdr:twoCellAnchor>
  <xdr:twoCellAnchor>
    <xdr:from>
      <xdr:col>0</xdr:col>
      <xdr:colOff>14654</xdr:colOff>
      <xdr:row>29</xdr:row>
      <xdr:rowOff>0</xdr:rowOff>
    </xdr:from>
    <xdr:to>
      <xdr:col>36</xdr:col>
      <xdr:colOff>7326</xdr:colOff>
      <xdr:row>30</xdr:row>
      <xdr:rowOff>11113</xdr:rowOff>
    </xdr:to>
    <xdr:sp macro="" textlink="">
      <xdr:nvSpPr>
        <xdr:cNvPr id="102" name="Text Box 284">
          <a:extLst>
            <a:ext uri="{FF2B5EF4-FFF2-40B4-BE49-F238E27FC236}">
              <a16:creationId xmlns:a16="http://schemas.microsoft.com/office/drawing/2014/main" id="{A1FBC125-47D1-4736-BB08-7D2D679C27A1}"/>
            </a:ext>
          </a:extLst>
        </xdr:cNvPr>
        <xdr:cNvSpPr txBox="1">
          <a:spLocks noChangeArrowheads="1"/>
        </xdr:cNvSpPr>
      </xdr:nvSpPr>
      <xdr:spPr bwMode="auto">
        <a:xfrm>
          <a:off x="186104" y="8001000"/>
          <a:ext cx="6164872" cy="277813"/>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750" b="1" i="0" u="none" strike="noStrike" baseline="0">
              <a:solidFill>
                <a:srgbClr val="000000"/>
              </a:solidFill>
              <a:latin typeface="ＭＳ Ｐ明朝" panose="02020600040205080304" pitchFamily="18" charset="-128"/>
              <a:ea typeface="ＭＳ Ｐ明朝" panose="02020600040205080304" pitchFamily="18" charset="-128"/>
              <a:cs typeface="+mn-cs"/>
            </a:rPr>
            <a:t>補　　強　　検　　討</a:t>
          </a:r>
          <a:endParaRPr lang="ja-JP" altLang="en-US" sz="750" b="1" i="0" u="none" strike="noStrike" baseline="0">
            <a:solidFill>
              <a:srgbClr val="000000"/>
            </a:solidFill>
            <a:latin typeface="Times New Roman"/>
            <a:cs typeface="Times New Roman"/>
          </a:endParaRPr>
        </a:p>
      </xdr:txBody>
    </xdr:sp>
    <xdr:clientData/>
  </xdr:twoCellAnchor>
  <xdr:twoCellAnchor editAs="oneCell">
    <xdr:from>
      <xdr:col>7</xdr:col>
      <xdr:colOff>9525</xdr:colOff>
      <xdr:row>24</xdr:row>
      <xdr:rowOff>19050</xdr:rowOff>
    </xdr:from>
    <xdr:to>
      <xdr:col>8</xdr:col>
      <xdr:colOff>171450</xdr:colOff>
      <xdr:row>24</xdr:row>
      <xdr:rowOff>266700</xdr:rowOff>
    </xdr:to>
    <xdr:pic>
      <xdr:nvPicPr>
        <xdr:cNvPr id="2371" name="図 102">
          <a:extLst>
            <a:ext uri="{FF2B5EF4-FFF2-40B4-BE49-F238E27FC236}">
              <a16:creationId xmlns:a16="http://schemas.microsoft.com/office/drawing/2014/main" id="{18BC6C5B-283E-4524-A142-E6BE43CC1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7162800"/>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22</xdr:row>
      <xdr:rowOff>9525</xdr:rowOff>
    </xdr:from>
    <xdr:to>
      <xdr:col>2</xdr:col>
      <xdr:colOff>9525</xdr:colOff>
      <xdr:row>22</xdr:row>
      <xdr:rowOff>9525</xdr:rowOff>
    </xdr:to>
    <xdr:cxnSp macro="">
      <xdr:nvCxnSpPr>
        <xdr:cNvPr id="2372" name="AutoShape 276">
          <a:extLst>
            <a:ext uri="{FF2B5EF4-FFF2-40B4-BE49-F238E27FC236}">
              <a16:creationId xmlns:a16="http://schemas.microsoft.com/office/drawing/2014/main" id="{72E3B180-AAA3-4686-8A4D-499548ED8375}"/>
            </a:ext>
          </a:extLst>
        </xdr:cNvPr>
        <xdr:cNvCxnSpPr>
          <a:cxnSpLocks noChangeShapeType="1"/>
        </xdr:cNvCxnSpPr>
      </xdr:nvCxnSpPr>
      <xdr:spPr bwMode="auto">
        <a:xfrm>
          <a:off x="190500" y="6581775"/>
          <a:ext cx="180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482</xdr:colOff>
      <xdr:row>22</xdr:row>
      <xdr:rowOff>7938</xdr:rowOff>
    </xdr:from>
    <xdr:to>
      <xdr:col>1</xdr:col>
      <xdr:colOff>15874</xdr:colOff>
      <xdr:row>29</xdr:row>
      <xdr:rowOff>3969</xdr:rowOff>
    </xdr:to>
    <xdr:cxnSp macro="">
      <xdr:nvCxnSpPr>
        <xdr:cNvPr id="105" name="直線コネクタ 104">
          <a:extLst>
            <a:ext uri="{FF2B5EF4-FFF2-40B4-BE49-F238E27FC236}">
              <a16:creationId xmlns:a16="http://schemas.microsoft.com/office/drawing/2014/main" id="{0A3793E0-3D3E-40D9-A3C5-CC6BB556163E}"/>
            </a:ext>
          </a:extLst>
        </xdr:cNvPr>
        <xdr:cNvCxnSpPr/>
      </xdr:nvCxnSpPr>
      <xdr:spPr>
        <a:xfrm>
          <a:off x="183045" y="6580188"/>
          <a:ext cx="15392" cy="1996281"/>
        </a:xfrm>
        <a:prstGeom prst="line">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178076</xdr:colOff>
      <xdr:row>17</xdr:row>
      <xdr:rowOff>0</xdr:rowOff>
    </xdr:from>
    <xdr:to>
      <xdr:col>6</xdr:col>
      <xdr:colOff>181203</xdr:colOff>
      <xdr:row>19</xdr:row>
      <xdr:rowOff>282382</xdr:rowOff>
    </xdr:to>
    <xdr:cxnSp macro="">
      <xdr:nvCxnSpPr>
        <xdr:cNvPr id="106" name="直線コネクタ 105">
          <a:extLst>
            <a:ext uri="{FF2B5EF4-FFF2-40B4-BE49-F238E27FC236}">
              <a16:creationId xmlns:a16="http://schemas.microsoft.com/office/drawing/2014/main" id="{07D12BA5-19E3-48BB-A270-B09E83B8682B}"/>
            </a:ext>
          </a:extLst>
        </xdr:cNvPr>
        <xdr:cNvCxnSpPr/>
      </xdr:nvCxnSpPr>
      <xdr:spPr>
        <a:xfrm>
          <a:off x="1271380" y="5143500"/>
          <a:ext cx="3127" cy="853882"/>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139211</xdr:colOff>
      <xdr:row>21</xdr:row>
      <xdr:rowOff>0</xdr:rowOff>
    </xdr:from>
    <xdr:to>
      <xdr:col>25</xdr:col>
      <xdr:colOff>134682</xdr:colOff>
      <xdr:row>21</xdr:row>
      <xdr:rowOff>267432</xdr:rowOff>
    </xdr:to>
    <xdr:sp macro="" textlink="">
      <xdr:nvSpPr>
        <xdr:cNvPr id="107" name="Text Box 243">
          <a:extLst>
            <a:ext uri="{FF2B5EF4-FFF2-40B4-BE49-F238E27FC236}">
              <a16:creationId xmlns:a16="http://schemas.microsoft.com/office/drawing/2014/main" id="{55A4D0B7-CF9F-4C8D-81CF-2EE25C4BE3BF}"/>
            </a:ext>
          </a:extLst>
        </xdr:cNvPr>
        <xdr:cNvSpPr txBox="1">
          <a:spLocks noChangeArrowheads="1"/>
        </xdr:cNvSpPr>
      </xdr:nvSpPr>
      <xdr:spPr bwMode="auto">
        <a:xfrm>
          <a:off x="4254011" y="5867400"/>
          <a:ext cx="338371" cy="267432"/>
        </a:xfrm>
        <a:prstGeom prst="rect">
          <a:avLst/>
        </a:prstGeom>
        <a:noFill/>
        <a:ln>
          <a:noFill/>
        </a:ln>
        <a:extLst/>
      </xdr:spPr>
      <xdr:txBody>
        <a:bodyPr vertOverflow="clip" wrap="square" lIns="74295" tIns="8890" rIns="74295" bIns="8890" anchor="ctr" anchorCtr="1" upright="1"/>
        <a:lstStyle/>
        <a:p>
          <a:pPr algn="l" rtl="0">
            <a:defRPr sz="1000"/>
          </a:pPr>
          <a:r>
            <a:rPr lang="ja-JP" altLang="en-US" sz="800" b="0" i="0" u="none" strike="noStrike" baseline="0">
              <a:solidFill>
                <a:srgbClr val="000000"/>
              </a:solidFill>
              <a:latin typeface="Century"/>
            </a:rPr>
            <a:t>NO</a:t>
          </a:r>
          <a:endParaRPr lang="ja-JP" altLang="en-US" sz="1050" b="0" i="0" u="none" strike="noStrike" baseline="0">
            <a:solidFill>
              <a:srgbClr val="000000"/>
            </a:solidFill>
            <a:latin typeface="Century"/>
          </a:endParaRPr>
        </a:p>
      </xdr:txBody>
    </xdr:sp>
    <xdr:clientData/>
  </xdr:twoCellAnchor>
  <xdr:twoCellAnchor>
    <xdr:from>
      <xdr:col>0</xdr:col>
      <xdr:colOff>0</xdr:colOff>
      <xdr:row>21</xdr:row>
      <xdr:rowOff>3969</xdr:rowOff>
    </xdr:from>
    <xdr:to>
      <xdr:col>1</xdr:col>
      <xdr:colOff>167653</xdr:colOff>
      <xdr:row>22</xdr:row>
      <xdr:rowOff>3969</xdr:rowOff>
    </xdr:to>
    <xdr:sp macro="" textlink="">
      <xdr:nvSpPr>
        <xdr:cNvPr id="108" name="Text Box 243">
          <a:extLst>
            <a:ext uri="{FF2B5EF4-FFF2-40B4-BE49-F238E27FC236}">
              <a16:creationId xmlns:a16="http://schemas.microsoft.com/office/drawing/2014/main" id="{F7C65696-8223-4C01-B86E-6A498E81B3D4}"/>
            </a:ext>
          </a:extLst>
        </xdr:cNvPr>
        <xdr:cNvSpPr txBox="1">
          <a:spLocks noChangeArrowheads="1"/>
        </xdr:cNvSpPr>
      </xdr:nvSpPr>
      <xdr:spPr bwMode="auto">
        <a:xfrm>
          <a:off x="0" y="6290469"/>
          <a:ext cx="350216" cy="285750"/>
        </a:xfrm>
        <a:prstGeom prst="rect">
          <a:avLst/>
        </a:prstGeom>
        <a:noFill/>
        <a:ln>
          <a:noFill/>
        </a:ln>
        <a:extLst/>
      </xdr:spPr>
      <xdr:txBody>
        <a:bodyPr vertOverflow="clip" wrap="square" lIns="74295" tIns="8890" rIns="74295" bIns="8890" anchor="ctr" anchorCtr="1" upright="1"/>
        <a:lstStyle/>
        <a:p>
          <a:pPr algn="l" rtl="0">
            <a:defRPr sz="1000"/>
          </a:pPr>
          <a:r>
            <a:rPr lang="ja-JP" altLang="en-US" sz="800" b="0" i="0" u="none" strike="noStrike" baseline="0">
              <a:solidFill>
                <a:srgbClr val="000000"/>
              </a:solidFill>
              <a:latin typeface="Century"/>
            </a:rPr>
            <a:t>NO</a:t>
          </a:r>
          <a:endParaRPr lang="ja-JP" altLang="en-US" sz="1050" b="0" i="0" u="none" strike="noStrike" baseline="0">
            <a:solidFill>
              <a:srgbClr val="000000"/>
            </a:solidFill>
            <a:latin typeface="Century"/>
          </a:endParaRPr>
        </a:p>
      </xdr:txBody>
    </xdr:sp>
    <xdr:clientData/>
  </xdr:twoCellAnchor>
  <xdr:twoCellAnchor>
    <xdr:from>
      <xdr:col>7</xdr:col>
      <xdr:colOff>6869</xdr:colOff>
      <xdr:row>24</xdr:row>
      <xdr:rowOff>27782</xdr:rowOff>
    </xdr:from>
    <xdr:to>
      <xdr:col>7</xdr:col>
      <xdr:colOff>11906</xdr:colOff>
      <xdr:row>26</xdr:row>
      <xdr:rowOff>11906</xdr:rowOff>
    </xdr:to>
    <xdr:cxnSp macro="">
      <xdr:nvCxnSpPr>
        <xdr:cNvPr id="109" name="直線矢印コネクタ 108">
          <a:extLst>
            <a:ext uri="{FF2B5EF4-FFF2-40B4-BE49-F238E27FC236}">
              <a16:creationId xmlns:a16="http://schemas.microsoft.com/office/drawing/2014/main" id="{3970D77A-7BA8-4316-A220-53982F740596}"/>
            </a:ext>
          </a:extLst>
        </xdr:cNvPr>
        <xdr:cNvCxnSpPr>
          <a:stCxn id="100" idx="2"/>
        </xdr:cNvCxnSpPr>
      </xdr:nvCxnSpPr>
      <xdr:spPr>
        <a:xfrm>
          <a:off x="1284807" y="7171532"/>
          <a:ext cx="5037" cy="555624"/>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174625</xdr:colOff>
      <xdr:row>24</xdr:row>
      <xdr:rowOff>7237</xdr:rowOff>
    </xdr:from>
    <xdr:to>
      <xdr:col>18</xdr:col>
      <xdr:colOff>176578</xdr:colOff>
      <xdr:row>26</xdr:row>
      <xdr:rowOff>0</xdr:rowOff>
    </xdr:to>
    <xdr:cxnSp macro="">
      <xdr:nvCxnSpPr>
        <xdr:cNvPr id="110" name="直線矢印コネクタ 109">
          <a:extLst>
            <a:ext uri="{FF2B5EF4-FFF2-40B4-BE49-F238E27FC236}">
              <a16:creationId xmlns:a16="http://schemas.microsoft.com/office/drawing/2014/main" id="{A4A4C59F-6F00-43FF-8C79-9CFC4B99B1CE}"/>
            </a:ext>
          </a:extLst>
        </xdr:cNvPr>
        <xdr:cNvCxnSpPr>
          <a:stCxn id="101" idx="2"/>
        </xdr:cNvCxnSpPr>
      </xdr:nvCxnSpPr>
      <xdr:spPr>
        <a:xfrm flipH="1">
          <a:off x="3460750" y="7150987"/>
          <a:ext cx="1953" cy="564263"/>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171450</xdr:colOff>
      <xdr:row>6</xdr:row>
      <xdr:rowOff>0</xdr:rowOff>
    </xdr:from>
    <xdr:to>
      <xdr:col>18</xdr:col>
      <xdr:colOff>171450</xdr:colOff>
      <xdr:row>7</xdr:row>
      <xdr:rowOff>0</xdr:rowOff>
    </xdr:to>
    <xdr:cxnSp macro="">
      <xdr:nvCxnSpPr>
        <xdr:cNvPr id="2379" name="AutoShape 280">
          <a:extLst>
            <a:ext uri="{FF2B5EF4-FFF2-40B4-BE49-F238E27FC236}">
              <a16:creationId xmlns:a16="http://schemas.microsoft.com/office/drawing/2014/main" id="{E0B09AF5-9326-498B-9F4C-FEFF18186FDF}"/>
            </a:ext>
          </a:extLst>
        </xdr:cNvPr>
        <xdr:cNvCxnSpPr>
          <a:cxnSpLocks noChangeShapeType="1"/>
        </xdr:cNvCxnSpPr>
      </xdr:nvCxnSpPr>
      <xdr:spPr bwMode="auto">
        <a:xfrm flipV="1">
          <a:off x="3429000" y="2000250"/>
          <a:ext cx="0" cy="285750"/>
        </a:xfrm>
        <a:prstGeom prst="straightConnector1">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19</xdr:col>
      <xdr:colOff>9525</xdr:colOff>
      <xdr:row>9</xdr:row>
      <xdr:rowOff>0</xdr:rowOff>
    </xdr:from>
    <xdr:to>
      <xdr:col>19</xdr:col>
      <xdr:colOff>9525</xdr:colOff>
      <xdr:row>10</xdr:row>
      <xdr:rowOff>0</xdr:rowOff>
    </xdr:to>
    <xdr:cxnSp macro="">
      <xdr:nvCxnSpPr>
        <xdr:cNvPr id="2380" name="AutoShape 280">
          <a:extLst>
            <a:ext uri="{FF2B5EF4-FFF2-40B4-BE49-F238E27FC236}">
              <a16:creationId xmlns:a16="http://schemas.microsoft.com/office/drawing/2014/main" id="{0E63F75C-B440-4854-AC8A-D948918DBC07}"/>
            </a:ext>
          </a:extLst>
        </xdr:cNvPr>
        <xdr:cNvCxnSpPr>
          <a:cxnSpLocks noChangeShapeType="1"/>
        </xdr:cNvCxnSpPr>
      </xdr:nvCxnSpPr>
      <xdr:spPr bwMode="auto">
        <a:xfrm flipV="1">
          <a:off x="3448050" y="2857500"/>
          <a:ext cx="0" cy="285750"/>
        </a:xfrm>
        <a:prstGeom prst="straightConnector1">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179860</xdr:colOff>
      <xdr:row>22</xdr:row>
      <xdr:rowOff>6216</xdr:rowOff>
    </xdr:from>
    <xdr:to>
      <xdr:col>24</xdr:col>
      <xdr:colOff>179860</xdr:colOff>
      <xdr:row>29</xdr:row>
      <xdr:rowOff>6217</xdr:rowOff>
    </xdr:to>
    <xdr:cxnSp macro="">
      <xdr:nvCxnSpPr>
        <xdr:cNvPr id="113" name="直線矢印コネクタ 112">
          <a:extLst>
            <a:ext uri="{FF2B5EF4-FFF2-40B4-BE49-F238E27FC236}">
              <a16:creationId xmlns:a16="http://schemas.microsoft.com/office/drawing/2014/main" id="{5E4BAACB-C85D-4993-992D-B84A52E5F1C7}"/>
            </a:ext>
          </a:extLst>
        </xdr:cNvPr>
        <xdr:cNvCxnSpPr/>
      </xdr:nvCxnSpPr>
      <xdr:spPr>
        <a:xfrm>
          <a:off x="4568980" y="6578466"/>
          <a:ext cx="0" cy="2000251"/>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
  <sheetViews>
    <sheetView tabSelected="1" view="pageBreakPreview" zoomScaleNormal="100" zoomScaleSheetLayoutView="100" workbookViewId="0">
      <selection activeCell="Z9" sqref="Z9"/>
    </sheetView>
  </sheetViews>
  <sheetFormatPr defaultRowHeight="18" customHeight="1" x14ac:dyDescent="0.15"/>
  <cols>
    <col min="1" max="1" width="3.625" style="7" customWidth="1"/>
    <col min="2" max="2" width="4.125" style="7" customWidth="1"/>
    <col min="3" max="3" width="4.625" style="7" customWidth="1"/>
    <col min="4" max="4" width="4.125" style="7" customWidth="1"/>
    <col min="5" max="5" width="1.625" style="7" customWidth="1"/>
    <col min="6" max="6" width="5.625" style="7" customWidth="1"/>
    <col min="7" max="7" width="6.625" style="7" customWidth="1"/>
    <col min="8" max="8" width="9.625" style="7" customWidth="1"/>
    <col min="9" max="14" width="4.625" style="7" customWidth="1"/>
    <col min="15" max="15" width="5.25" style="7" customWidth="1"/>
    <col min="16" max="16" width="8.375" style="7" customWidth="1"/>
    <col min="17" max="17" width="4.625" style="7" customWidth="1"/>
    <col min="18" max="21" width="9" style="10"/>
    <col min="22" max="16384" width="9" style="7"/>
  </cols>
  <sheetData>
    <row r="1" spans="1:19" ht="18" customHeight="1" x14ac:dyDescent="0.15">
      <c r="C1" s="155"/>
      <c r="D1" s="45"/>
      <c r="R1" s="80"/>
    </row>
    <row r="2" spans="1:19" ht="18" customHeight="1" x14ac:dyDescent="0.15">
      <c r="C2" s="459" t="s">
        <v>197</v>
      </c>
      <c r="D2" s="459"/>
      <c r="E2" s="459"/>
      <c r="F2" s="459"/>
      <c r="G2" s="459"/>
      <c r="H2" s="459"/>
      <c r="I2" s="459"/>
      <c r="J2" s="459"/>
      <c r="K2" s="459"/>
      <c r="L2" s="459"/>
      <c r="M2" s="459"/>
      <c r="N2" s="459"/>
      <c r="O2" s="459"/>
      <c r="P2" s="459"/>
      <c r="R2" s="80"/>
    </row>
    <row r="3" spans="1:19" ht="18" customHeight="1" x14ac:dyDescent="0.15">
      <c r="A3" s="1"/>
      <c r="B3" s="1"/>
      <c r="C3" s="41"/>
      <c r="D3" s="155"/>
      <c r="E3" s="156"/>
      <c r="F3" s="1"/>
      <c r="G3" s="1"/>
      <c r="H3" s="1"/>
      <c r="I3" s="1"/>
      <c r="J3" s="1"/>
      <c r="K3" s="1"/>
      <c r="L3" s="1"/>
      <c r="M3" s="1"/>
      <c r="N3" s="1"/>
      <c r="O3" s="1"/>
      <c r="P3" s="1"/>
      <c r="Q3" s="1"/>
      <c r="R3" s="80"/>
    </row>
    <row r="4" spans="1:19" ht="18" customHeight="1" x14ac:dyDescent="0.15">
      <c r="A4" s="1"/>
      <c r="B4" s="1"/>
      <c r="C4" s="41"/>
      <c r="D4" s="155"/>
      <c r="E4" s="156"/>
      <c r="F4" s="1"/>
      <c r="G4" s="1"/>
      <c r="H4" s="1"/>
      <c r="I4" s="1"/>
      <c r="J4" s="1"/>
      <c r="K4" s="1"/>
      <c r="L4" s="1"/>
      <c r="M4" s="1"/>
      <c r="N4" s="1"/>
      <c r="O4" s="1"/>
      <c r="P4" s="1"/>
      <c r="Q4" s="1"/>
      <c r="R4" s="80"/>
    </row>
    <row r="5" spans="1:19" ht="18" customHeight="1" x14ac:dyDescent="0.15">
      <c r="A5" s="1"/>
      <c r="B5" s="1"/>
      <c r="C5" s="157" t="s">
        <v>198</v>
      </c>
      <c r="D5" s="155"/>
      <c r="E5" s="156"/>
      <c r="F5" s="1"/>
      <c r="G5" s="1"/>
      <c r="H5" s="1"/>
      <c r="I5" s="1"/>
      <c r="J5" s="1"/>
      <c r="K5" s="1"/>
      <c r="L5" s="1"/>
      <c r="M5" s="1"/>
      <c r="N5" s="1"/>
      <c r="O5" s="1"/>
      <c r="P5" s="1"/>
      <c r="Q5" s="1"/>
      <c r="R5" s="80"/>
    </row>
    <row r="6" spans="1:19" ht="18" customHeight="1" x14ac:dyDescent="0.15">
      <c r="A6" s="1"/>
      <c r="B6" s="1"/>
      <c r="C6" s="1"/>
      <c r="D6" s="158" t="s">
        <v>231</v>
      </c>
      <c r="E6" s="1"/>
      <c r="F6" s="156"/>
      <c r="G6" s="1"/>
      <c r="H6" s="1"/>
      <c r="I6" s="1"/>
      <c r="J6" s="1"/>
      <c r="K6" s="1"/>
      <c r="L6" s="1"/>
      <c r="M6" s="1"/>
      <c r="N6" s="1"/>
      <c r="O6" s="1"/>
      <c r="P6" s="191" t="s">
        <v>229</v>
      </c>
      <c r="Q6" s="1"/>
      <c r="R6" s="80"/>
      <c r="S6" s="42"/>
    </row>
    <row r="7" spans="1:19" ht="18" customHeight="1" x14ac:dyDescent="0.15">
      <c r="A7" s="1"/>
      <c r="B7" s="1"/>
      <c r="C7" s="1"/>
      <c r="D7" s="42" t="s">
        <v>232</v>
      </c>
      <c r="E7" s="1"/>
      <c r="F7" s="156"/>
      <c r="G7" s="1"/>
      <c r="H7" s="1"/>
      <c r="I7" s="1"/>
      <c r="J7" s="1"/>
      <c r="K7" s="1"/>
      <c r="L7" s="1"/>
      <c r="M7" s="1"/>
      <c r="N7" s="1"/>
      <c r="O7" s="1"/>
      <c r="P7" s="191" t="s">
        <v>229</v>
      </c>
      <c r="Q7" s="1"/>
      <c r="R7" s="80"/>
      <c r="S7" s="42"/>
    </row>
    <row r="8" spans="1:19" ht="18" customHeight="1" x14ac:dyDescent="0.15">
      <c r="A8" s="1"/>
      <c r="B8" s="1"/>
      <c r="C8" s="1"/>
      <c r="D8" s="42" t="s">
        <v>233</v>
      </c>
      <c r="E8" s="1"/>
      <c r="F8" s="156"/>
      <c r="G8" s="1"/>
      <c r="H8" s="1"/>
      <c r="I8" s="1"/>
      <c r="J8" s="1"/>
      <c r="K8" s="1"/>
      <c r="L8" s="1"/>
      <c r="M8" s="1"/>
      <c r="N8" s="1"/>
      <c r="O8" s="1"/>
      <c r="P8" s="191" t="s">
        <v>229</v>
      </c>
      <c r="Q8" s="1"/>
      <c r="R8" s="80"/>
      <c r="S8" s="42"/>
    </row>
    <row r="9" spans="1:19" ht="18" customHeight="1" x14ac:dyDescent="0.15">
      <c r="A9" s="1"/>
      <c r="B9" s="1"/>
      <c r="C9" s="1"/>
      <c r="D9" s="158" t="s">
        <v>234</v>
      </c>
      <c r="E9" s="1"/>
      <c r="F9" s="156"/>
      <c r="G9" s="1"/>
      <c r="H9" s="1"/>
      <c r="I9" s="1"/>
      <c r="J9" s="1"/>
      <c r="K9" s="1"/>
      <c r="L9" s="1"/>
      <c r="M9" s="1"/>
      <c r="N9" s="1"/>
      <c r="O9" s="1"/>
      <c r="P9" s="191" t="s">
        <v>229</v>
      </c>
      <c r="Q9" s="1"/>
      <c r="R9" s="80"/>
      <c r="S9" s="158"/>
    </row>
    <row r="10" spans="1:19" ht="18" customHeight="1" x14ac:dyDescent="0.15">
      <c r="A10" s="1"/>
      <c r="B10" s="1"/>
      <c r="C10" s="1"/>
      <c r="D10" s="158" t="s">
        <v>235</v>
      </c>
      <c r="E10" s="1"/>
      <c r="F10" s="156"/>
      <c r="G10" s="1"/>
      <c r="H10" s="1"/>
      <c r="I10" s="1"/>
      <c r="J10" s="1"/>
      <c r="K10" s="1"/>
      <c r="L10" s="1"/>
      <c r="M10" s="1"/>
      <c r="N10" s="1"/>
      <c r="O10" s="1"/>
      <c r="P10" s="191" t="s">
        <v>229</v>
      </c>
      <c r="Q10" s="1"/>
      <c r="R10" s="80"/>
      <c r="S10" s="42"/>
    </row>
    <row r="11" spans="1:19" ht="18" customHeight="1" x14ac:dyDescent="0.15">
      <c r="A11" s="1"/>
      <c r="B11" s="1"/>
      <c r="C11" s="1"/>
      <c r="D11" s="158" t="s">
        <v>236</v>
      </c>
      <c r="E11" s="1"/>
      <c r="F11" s="156"/>
      <c r="G11" s="1"/>
      <c r="H11" s="1"/>
      <c r="I11" s="1"/>
      <c r="J11" s="1"/>
      <c r="K11" s="1"/>
      <c r="L11" s="1"/>
      <c r="M11" s="1"/>
      <c r="N11" s="1"/>
      <c r="O11" s="1"/>
      <c r="P11" s="191" t="s">
        <v>229</v>
      </c>
      <c r="Q11" s="1"/>
      <c r="R11" s="80"/>
    </row>
    <row r="12" spans="1:19" ht="18" customHeight="1" x14ac:dyDescent="0.15">
      <c r="A12" s="1"/>
      <c r="B12" s="1"/>
      <c r="C12" s="42"/>
      <c r="D12" s="1"/>
      <c r="E12" s="156"/>
      <c r="F12" s="1"/>
      <c r="G12" s="1"/>
      <c r="H12" s="1"/>
      <c r="I12" s="1"/>
      <c r="J12" s="1"/>
      <c r="K12" s="1"/>
      <c r="L12" s="1"/>
      <c r="M12" s="1"/>
      <c r="N12" s="1"/>
      <c r="O12" s="155"/>
      <c r="P12" s="159"/>
      <c r="Q12" s="1"/>
      <c r="R12" s="80"/>
    </row>
    <row r="13" spans="1:19" ht="18" customHeight="1" x14ac:dyDescent="0.15">
      <c r="A13" s="1"/>
      <c r="B13" s="1"/>
      <c r="C13" s="160" t="s">
        <v>200</v>
      </c>
      <c r="D13" s="1"/>
      <c r="E13" s="156"/>
      <c r="F13" s="1"/>
      <c r="G13" s="1"/>
      <c r="H13" s="1"/>
      <c r="I13" s="1"/>
      <c r="J13" s="1"/>
      <c r="K13" s="1"/>
      <c r="L13" s="1"/>
      <c r="M13" s="1"/>
      <c r="N13" s="1"/>
      <c r="O13" s="1"/>
      <c r="P13" s="161"/>
      <c r="Q13" s="1"/>
      <c r="R13" s="80"/>
    </row>
    <row r="14" spans="1:19" ht="18" customHeight="1" x14ac:dyDescent="0.15">
      <c r="A14" s="1"/>
      <c r="B14" s="1"/>
      <c r="C14" s="42"/>
      <c r="D14" s="42" t="s">
        <v>237</v>
      </c>
      <c r="E14" s="156"/>
      <c r="F14" s="1"/>
      <c r="G14" s="1"/>
      <c r="H14" s="1"/>
      <c r="I14" s="1"/>
      <c r="J14" s="1"/>
      <c r="K14" s="1"/>
      <c r="L14" s="1"/>
      <c r="M14" s="1"/>
      <c r="N14" s="1"/>
      <c r="O14" s="1"/>
      <c r="P14" s="191" t="s">
        <v>230</v>
      </c>
      <c r="Q14" s="1"/>
      <c r="R14" s="80"/>
    </row>
    <row r="15" spans="1:19" ht="18" customHeight="1" x14ac:dyDescent="0.15">
      <c r="A15" s="1"/>
      <c r="B15" s="1"/>
      <c r="C15" s="42"/>
      <c r="D15" s="42" t="s">
        <v>238</v>
      </c>
      <c r="E15" s="156"/>
      <c r="F15" s="1"/>
      <c r="G15" s="1"/>
      <c r="H15" s="1"/>
      <c r="I15" s="1"/>
      <c r="J15" s="1"/>
      <c r="K15" s="1"/>
      <c r="L15" s="1"/>
      <c r="M15" s="1"/>
      <c r="N15" s="1"/>
      <c r="O15" s="1"/>
      <c r="P15" s="191" t="s">
        <v>230</v>
      </c>
      <c r="Q15" s="1"/>
      <c r="R15" s="80"/>
    </row>
    <row r="16" spans="1:19" ht="18" customHeight="1" x14ac:dyDescent="0.15">
      <c r="A16" s="1"/>
      <c r="B16" s="1"/>
      <c r="C16" s="42"/>
      <c r="D16" s="42"/>
      <c r="E16" s="42" t="s">
        <v>251</v>
      </c>
      <c r="F16" s="1"/>
      <c r="G16" s="1"/>
      <c r="H16" s="1"/>
      <c r="I16" s="1"/>
      <c r="J16" s="1"/>
      <c r="K16" s="1"/>
      <c r="L16" s="1"/>
      <c r="M16" s="1"/>
      <c r="N16" s="1"/>
      <c r="O16" s="1"/>
      <c r="P16" s="191" t="s">
        <v>230</v>
      </c>
      <c r="Q16" s="1"/>
      <c r="R16" s="80"/>
    </row>
    <row r="17" spans="1:19" ht="18" customHeight="1" x14ac:dyDescent="0.15">
      <c r="A17" s="1"/>
      <c r="B17" s="1"/>
      <c r="C17" s="42"/>
      <c r="D17" s="42"/>
      <c r="E17" s="42" t="s">
        <v>252</v>
      </c>
      <c r="F17" s="1"/>
      <c r="G17" s="1"/>
      <c r="H17" s="1"/>
      <c r="I17" s="1"/>
      <c r="J17" s="1"/>
      <c r="K17" s="1"/>
      <c r="L17" s="1"/>
      <c r="M17" s="1"/>
      <c r="N17" s="1"/>
      <c r="O17" s="1"/>
      <c r="P17" s="191" t="s">
        <v>230</v>
      </c>
      <c r="Q17" s="1"/>
      <c r="R17" s="80"/>
    </row>
    <row r="18" spans="1:19" ht="18" customHeight="1" x14ac:dyDescent="0.15">
      <c r="A18" s="1"/>
      <c r="B18" s="1"/>
      <c r="C18" s="42"/>
      <c r="D18" s="42"/>
      <c r="E18" s="429" t="s">
        <v>498</v>
      </c>
      <c r="F18" s="1"/>
      <c r="G18" s="1"/>
      <c r="H18" s="1"/>
      <c r="I18" s="1"/>
      <c r="J18" s="1"/>
      <c r="K18" s="1"/>
      <c r="L18" s="1"/>
      <c r="M18" s="1"/>
      <c r="N18" s="1"/>
      <c r="O18" s="1"/>
      <c r="P18" s="191" t="s">
        <v>230</v>
      </c>
      <c r="Q18" s="1"/>
      <c r="R18" s="80"/>
    </row>
    <row r="19" spans="1:19" ht="18" customHeight="1" x14ac:dyDescent="0.15">
      <c r="A19" s="1"/>
      <c r="B19" s="1"/>
      <c r="C19" s="42"/>
      <c r="D19" s="42"/>
      <c r="E19" s="42" t="s">
        <v>253</v>
      </c>
      <c r="F19" s="1"/>
      <c r="G19" s="1"/>
      <c r="H19" s="1"/>
      <c r="I19" s="1"/>
      <c r="J19" s="1"/>
      <c r="K19" s="1"/>
      <c r="L19" s="1"/>
      <c r="M19" s="1"/>
      <c r="N19" s="1"/>
      <c r="O19" s="1"/>
      <c r="P19" s="191" t="s">
        <v>230</v>
      </c>
      <c r="Q19" s="1"/>
      <c r="R19" s="80"/>
    </row>
    <row r="20" spans="1:19" ht="18" customHeight="1" x14ac:dyDescent="0.15">
      <c r="A20" s="1"/>
      <c r="B20" s="1"/>
      <c r="C20" s="42"/>
      <c r="D20" s="42"/>
      <c r="E20" s="42" t="s">
        <v>254</v>
      </c>
      <c r="F20" s="1"/>
      <c r="G20" s="1"/>
      <c r="H20" s="1"/>
      <c r="I20" s="1"/>
      <c r="J20" s="1"/>
      <c r="K20" s="1"/>
      <c r="L20" s="1"/>
      <c r="M20" s="1"/>
      <c r="N20" s="1"/>
      <c r="O20" s="1"/>
      <c r="P20" s="191" t="s">
        <v>230</v>
      </c>
      <c r="Q20" s="1"/>
      <c r="R20" s="80"/>
    </row>
    <row r="21" spans="1:19" ht="18" customHeight="1" x14ac:dyDescent="0.15">
      <c r="A21" s="1"/>
      <c r="B21" s="1"/>
      <c r="C21" s="42"/>
      <c r="D21" s="42"/>
      <c r="E21" s="429" t="s">
        <v>499</v>
      </c>
      <c r="F21" s="430"/>
      <c r="G21" s="1"/>
      <c r="H21" s="1"/>
      <c r="I21" s="1"/>
      <c r="J21" s="1"/>
      <c r="K21" s="1"/>
      <c r="L21" s="1"/>
      <c r="M21" s="1"/>
      <c r="N21" s="1"/>
      <c r="O21" s="1"/>
      <c r="P21" s="191" t="s">
        <v>230</v>
      </c>
      <c r="Q21" s="1"/>
      <c r="R21" s="80"/>
    </row>
    <row r="22" spans="1:19" ht="18" customHeight="1" x14ac:dyDescent="0.15">
      <c r="A22" s="1"/>
      <c r="B22" s="1"/>
      <c r="C22" s="42"/>
      <c r="D22" s="42"/>
      <c r="E22" s="429" t="s">
        <v>500</v>
      </c>
      <c r="F22" s="430"/>
      <c r="G22" s="1"/>
      <c r="H22" s="1"/>
      <c r="I22" s="1"/>
      <c r="J22" s="1"/>
      <c r="K22" s="1"/>
      <c r="L22" s="1"/>
      <c r="M22" s="1"/>
      <c r="N22" s="1"/>
      <c r="O22" s="1"/>
      <c r="P22" s="191" t="s">
        <v>230</v>
      </c>
      <c r="Q22" s="1"/>
      <c r="R22" s="80"/>
    </row>
    <row r="23" spans="1:19" ht="18" customHeight="1" x14ac:dyDescent="0.15">
      <c r="A23" s="1"/>
      <c r="B23" s="1"/>
      <c r="C23" s="42"/>
      <c r="D23" s="42"/>
      <c r="E23" s="42" t="s">
        <v>255</v>
      </c>
      <c r="F23" s="1"/>
      <c r="G23" s="1"/>
      <c r="H23" s="1"/>
      <c r="I23" s="1"/>
      <c r="J23" s="1"/>
      <c r="K23" s="1"/>
      <c r="L23" s="1"/>
      <c r="M23" s="1"/>
      <c r="N23" s="1"/>
      <c r="O23" s="1"/>
      <c r="P23" s="191" t="s">
        <v>230</v>
      </c>
      <c r="Q23" s="1"/>
      <c r="R23" s="80"/>
    </row>
    <row r="24" spans="1:19" ht="18" customHeight="1" x14ac:dyDescent="0.15">
      <c r="A24" s="1"/>
      <c r="B24" s="1"/>
      <c r="C24" s="42"/>
      <c r="D24" s="42"/>
      <c r="E24" s="42" t="s">
        <v>239</v>
      </c>
      <c r="F24" s="1"/>
      <c r="G24" s="1"/>
      <c r="H24" s="1"/>
      <c r="I24" s="1"/>
      <c r="J24" s="1"/>
      <c r="K24" s="1"/>
      <c r="L24" s="1"/>
      <c r="M24" s="1"/>
      <c r="N24" s="1"/>
      <c r="O24" s="1"/>
      <c r="P24" s="192" t="s">
        <v>199</v>
      </c>
      <c r="Q24" s="1"/>
      <c r="R24" s="42"/>
    </row>
    <row r="25" spans="1:19" ht="18" customHeight="1" x14ac:dyDescent="0.15">
      <c r="A25" s="1"/>
      <c r="B25" s="1"/>
      <c r="C25" s="42"/>
      <c r="D25" s="1"/>
      <c r="E25" s="156"/>
      <c r="F25" s="1"/>
      <c r="G25" s="1"/>
      <c r="H25" s="1"/>
      <c r="I25" s="1"/>
      <c r="J25" s="1"/>
      <c r="K25" s="1"/>
      <c r="L25" s="1"/>
      <c r="M25" s="1"/>
      <c r="N25" s="1"/>
      <c r="O25" s="1"/>
      <c r="P25" s="192"/>
      <c r="Q25" s="1"/>
      <c r="R25" s="80"/>
    </row>
    <row r="26" spans="1:19" ht="18" customHeight="1" x14ac:dyDescent="0.15">
      <c r="A26" s="1"/>
      <c r="B26" s="1"/>
      <c r="C26" s="157" t="s">
        <v>201</v>
      </c>
      <c r="D26" s="1"/>
      <c r="E26" s="156"/>
      <c r="F26" s="1"/>
      <c r="G26" s="1"/>
      <c r="H26" s="1"/>
      <c r="I26" s="1"/>
      <c r="J26" s="1"/>
      <c r="K26" s="1"/>
      <c r="L26" s="1"/>
      <c r="M26" s="1"/>
      <c r="N26" s="1"/>
      <c r="O26" s="1"/>
      <c r="P26" s="193"/>
      <c r="Q26" s="1"/>
      <c r="R26" s="80"/>
    </row>
    <row r="27" spans="1:19" ht="18" customHeight="1" x14ac:dyDescent="0.15">
      <c r="A27" s="1"/>
      <c r="B27" s="1"/>
      <c r="C27" s="158"/>
      <c r="D27" s="42" t="s">
        <v>240</v>
      </c>
      <c r="E27" s="156"/>
      <c r="F27" s="1"/>
      <c r="G27" s="1"/>
      <c r="H27" s="1"/>
      <c r="I27" s="1"/>
      <c r="J27" s="1"/>
      <c r="K27" s="1"/>
      <c r="L27" s="1"/>
      <c r="M27" s="1"/>
      <c r="N27" s="1"/>
      <c r="O27" s="1"/>
      <c r="P27" s="192" t="s">
        <v>199</v>
      </c>
      <c r="Q27" s="1"/>
      <c r="R27" s="80"/>
    </row>
    <row r="28" spans="1:19" ht="18" customHeight="1" x14ac:dyDescent="0.15">
      <c r="A28" s="1"/>
      <c r="B28" s="1"/>
      <c r="C28" s="158"/>
      <c r="D28" s="42" t="s">
        <v>241</v>
      </c>
      <c r="E28" s="156"/>
      <c r="F28" s="1"/>
      <c r="G28" s="1"/>
      <c r="H28" s="1"/>
      <c r="I28" s="1"/>
      <c r="J28" s="1"/>
      <c r="K28" s="1"/>
      <c r="L28" s="1"/>
      <c r="M28" s="1"/>
      <c r="N28" s="1"/>
      <c r="O28" s="1"/>
      <c r="P28" s="192" t="s">
        <v>199</v>
      </c>
      <c r="Q28" s="1"/>
      <c r="R28" s="80"/>
    </row>
    <row r="29" spans="1:19" ht="18" customHeight="1" x14ac:dyDescent="0.15">
      <c r="A29" s="1"/>
      <c r="B29" s="1"/>
      <c r="C29" s="158"/>
      <c r="D29" s="42" t="s">
        <v>242</v>
      </c>
      <c r="E29" s="156"/>
      <c r="F29" s="1"/>
      <c r="G29" s="1"/>
      <c r="H29" s="1"/>
      <c r="I29" s="1"/>
      <c r="J29" s="1"/>
      <c r="K29" s="1"/>
      <c r="L29" s="1"/>
      <c r="M29" s="1"/>
      <c r="N29" s="1"/>
      <c r="O29" s="1"/>
      <c r="P29" s="192" t="s">
        <v>199</v>
      </c>
      <c r="Q29" s="1"/>
      <c r="R29" s="80"/>
    </row>
    <row r="30" spans="1:19" ht="18" customHeight="1" x14ac:dyDescent="0.15">
      <c r="A30" s="1"/>
      <c r="B30" s="1"/>
      <c r="C30" s="158"/>
      <c r="D30" s="42" t="s">
        <v>243</v>
      </c>
      <c r="E30" s="156"/>
      <c r="F30" s="1"/>
      <c r="G30" s="1"/>
      <c r="H30" s="1"/>
      <c r="I30" s="1"/>
      <c r="J30" s="1"/>
      <c r="K30" s="1"/>
      <c r="L30" s="1"/>
      <c r="M30" s="1"/>
      <c r="N30" s="1"/>
      <c r="O30" s="1"/>
      <c r="P30" s="192" t="s">
        <v>199</v>
      </c>
      <c r="Q30" s="1"/>
      <c r="R30" s="80"/>
    </row>
    <row r="31" spans="1:19" ht="18" customHeight="1" x14ac:dyDescent="0.15">
      <c r="A31" s="1"/>
      <c r="B31" s="1"/>
      <c r="C31" s="158"/>
      <c r="D31" s="42" t="s">
        <v>244</v>
      </c>
      <c r="E31" s="156"/>
      <c r="F31" s="1"/>
      <c r="G31" s="1"/>
      <c r="H31" s="1"/>
      <c r="I31" s="1"/>
      <c r="J31" s="1"/>
      <c r="K31" s="1"/>
      <c r="L31" s="1"/>
      <c r="M31" s="1"/>
      <c r="N31" s="1"/>
      <c r="O31" s="1"/>
      <c r="P31" s="192" t="s">
        <v>199</v>
      </c>
      <c r="Q31" s="1"/>
      <c r="R31" s="80"/>
      <c r="S31" s="1"/>
    </row>
    <row r="32" spans="1:19" ht="18" customHeight="1" x14ac:dyDescent="0.15">
      <c r="A32" s="1"/>
      <c r="B32" s="1"/>
      <c r="C32" s="158"/>
      <c r="D32" s="429" t="s">
        <v>496</v>
      </c>
      <c r="E32" s="428"/>
      <c r="F32" s="1"/>
      <c r="G32" s="1"/>
      <c r="H32" s="1"/>
      <c r="I32" s="1"/>
      <c r="J32" s="1"/>
      <c r="K32" s="1"/>
      <c r="L32" s="1"/>
      <c r="M32" s="1"/>
      <c r="N32" s="1"/>
      <c r="O32" s="1"/>
      <c r="P32" s="192" t="s">
        <v>199</v>
      </c>
      <c r="Q32" s="1"/>
      <c r="R32" s="80"/>
    </row>
    <row r="33" spans="1:30" ht="18" customHeight="1" x14ac:dyDescent="0.15">
      <c r="A33" s="1"/>
      <c r="B33" s="1"/>
      <c r="C33" s="42"/>
      <c r="D33" s="1"/>
      <c r="E33" s="156"/>
      <c r="F33" s="1"/>
      <c r="G33" s="1"/>
      <c r="H33" s="1"/>
      <c r="I33" s="1"/>
      <c r="J33" s="1"/>
      <c r="K33" s="1"/>
      <c r="L33" s="1"/>
      <c r="M33" s="1"/>
      <c r="N33" s="1"/>
      <c r="O33" s="1"/>
      <c r="P33" s="162"/>
      <c r="Q33" s="1"/>
      <c r="R33" s="80"/>
    </row>
    <row r="34" spans="1:30" ht="18" customHeight="1" x14ac:dyDescent="0.15">
      <c r="A34" s="1"/>
      <c r="B34" s="1"/>
      <c r="C34" s="157" t="s">
        <v>202</v>
      </c>
      <c r="D34" s="1"/>
      <c r="E34" s="156"/>
      <c r="F34" s="1"/>
      <c r="G34" s="1"/>
      <c r="H34" s="1"/>
      <c r="I34" s="1"/>
      <c r="J34" s="1"/>
      <c r="K34" s="1"/>
      <c r="L34" s="1"/>
      <c r="M34" s="1"/>
      <c r="N34" s="1"/>
      <c r="O34" s="1"/>
      <c r="P34" s="163"/>
      <c r="Q34" s="1"/>
      <c r="R34" s="80"/>
    </row>
    <row r="35" spans="1:30" ht="18" customHeight="1" x14ac:dyDescent="0.15">
      <c r="A35" s="1"/>
      <c r="B35" s="1"/>
      <c r="C35" s="158"/>
      <c r="D35" s="42" t="s">
        <v>245</v>
      </c>
      <c r="E35" s="156"/>
      <c r="F35" s="1"/>
      <c r="G35" s="1"/>
      <c r="H35" s="1"/>
      <c r="I35" s="1"/>
      <c r="J35" s="1"/>
      <c r="K35" s="1"/>
      <c r="L35" s="1"/>
      <c r="M35" s="1"/>
      <c r="N35" s="1"/>
      <c r="O35" s="1"/>
      <c r="P35" s="192" t="s">
        <v>199</v>
      </c>
      <c r="Q35" s="1"/>
      <c r="R35" s="80"/>
    </row>
    <row r="36" spans="1:30" ht="18" customHeight="1" x14ac:dyDescent="0.15">
      <c r="A36" s="1"/>
      <c r="B36" s="1"/>
      <c r="C36" s="158"/>
      <c r="D36" s="42" t="s">
        <v>246</v>
      </c>
      <c r="E36" s="156"/>
      <c r="F36" s="1"/>
      <c r="G36" s="1"/>
      <c r="H36" s="1"/>
      <c r="I36" s="1"/>
      <c r="J36" s="1"/>
      <c r="K36" s="1"/>
      <c r="L36" s="1"/>
      <c r="M36" s="1"/>
      <c r="N36" s="1"/>
      <c r="O36" s="1"/>
      <c r="P36" s="192" t="s">
        <v>199</v>
      </c>
      <c r="Q36" s="1"/>
      <c r="R36" s="80"/>
    </row>
    <row r="37" spans="1:30" ht="18" customHeight="1" x14ac:dyDescent="0.15">
      <c r="A37" s="1"/>
      <c r="B37" s="1"/>
      <c r="C37" s="158"/>
      <c r="D37" s="42" t="s">
        <v>247</v>
      </c>
      <c r="E37" s="156"/>
      <c r="F37" s="1"/>
      <c r="G37" s="1"/>
      <c r="H37" s="1"/>
      <c r="I37" s="1"/>
      <c r="J37" s="1"/>
      <c r="K37" s="1"/>
      <c r="L37" s="1"/>
      <c r="M37" s="1"/>
      <c r="N37" s="1"/>
      <c r="O37" s="1"/>
      <c r="P37" s="192" t="s">
        <v>229</v>
      </c>
      <c r="Q37" s="1"/>
      <c r="R37" s="80"/>
    </row>
    <row r="38" spans="1:30" ht="18" customHeight="1" x14ac:dyDescent="0.15">
      <c r="A38" s="1"/>
      <c r="B38" s="1"/>
      <c r="C38" s="158"/>
      <c r="D38" s="429" t="s">
        <v>497</v>
      </c>
      <c r="E38" s="156"/>
      <c r="F38" s="1"/>
      <c r="G38" s="1"/>
      <c r="H38" s="1"/>
      <c r="I38" s="1"/>
      <c r="J38" s="1"/>
      <c r="K38" s="1"/>
      <c r="L38" s="1"/>
      <c r="M38" s="1"/>
      <c r="N38" s="1"/>
      <c r="O38" s="1"/>
      <c r="P38" s="192" t="s">
        <v>229</v>
      </c>
      <c r="Q38" s="1"/>
      <c r="R38" s="80"/>
    </row>
    <row r="39" spans="1:30" ht="18" customHeight="1" x14ac:dyDescent="0.15">
      <c r="A39" s="1"/>
      <c r="B39" s="1"/>
      <c r="C39" s="42"/>
      <c r="D39" s="1"/>
      <c r="E39" s="156"/>
      <c r="F39" s="1"/>
      <c r="G39" s="1"/>
      <c r="H39" s="1"/>
      <c r="I39" s="1"/>
      <c r="J39" s="1"/>
      <c r="K39" s="1"/>
      <c r="L39" s="1"/>
      <c r="M39" s="1"/>
      <c r="N39" s="1"/>
      <c r="O39" s="1"/>
      <c r="P39" s="194"/>
      <c r="Q39" s="1"/>
      <c r="R39" s="80"/>
    </row>
    <row r="40" spans="1:30" ht="18" customHeight="1" x14ac:dyDescent="0.15">
      <c r="A40" s="1"/>
      <c r="B40" s="1"/>
      <c r="C40" s="157" t="s">
        <v>248</v>
      </c>
      <c r="D40" s="1"/>
      <c r="E40" s="156"/>
      <c r="F40" s="1"/>
      <c r="G40" s="1"/>
      <c r="H40" s="1"/>
      <c r="I40" s="1"/>
      <c r="J40" s="1"/>
      <c r="K40" s="1"/>
      <c r="L40" s="1"/>
      <c r="M40" s="1"/>
      <c r="N40" s="1"/>
      <c r="O40" s="1"/>
      <c r="P40" s="195"/>
      <c r="Q40" s="1"/>
      <c r="R40" s="80"/>
    </row>
    <row r="41" spans="1:30" ht="18" customHeight="1" x14ac:dyDescent="0.15">
      <c r="A41" s="1"/>
      <c r="B41" s="1"/>
      <c r="C41" s="158"/>
      <c r="D41" s="42" t="s">
        <v>249</v>
      </c>
      <c r="E41" s="156"/>
      <c r="F41" s="1"/>
      <c r="G41" s="1"/>
      <c r="H41" s="1"/>
      <c r="I41" s="1"/>
      <c r="J41" s="1"/>
      <c r="K41" s="1"/>
      <c r="L41" s="1"/>
      <c r="M41" s="1"/>
      <c r="N41" s="1"/>
      <c r="O41" s="1"/>
      <c r="P41" s="195" t="s">
        <v>250</v>
      </c>
      <c r="Q41" s="1"/>
      <c r="R41" s="80"/>
    </row>
    <row r="42" spans="1:30" ht="18" customHeight="1" x14ac:dyDescent="0.15">
      <c r="A42" s="1"/>
      <c r="B42" s="1"/>
      <c r="C42" s="42"/>
      <c r="D42" s="42" t="s">
        <v>502</v>
      </c>
      <c r="E42" s="156"/>
      <c r="F42" s="1"/>
      <c r="G42" s="1"/>
      <c r="H42" s="1"/>
      <c r="I42" s="1"/>
      <c r="J42" s="1"/>
      <c r="K42" s="1"/>
      <c r="L42" s="1"/>
      <c r="M42" s="1"/>
      <c r="N42" s="1"/>
      <c r="O42" s="43"/>
      <c r="P42" s="195" t="s">
        <v>250</v>
      </c>
      <c r="Q42" s="1"/>
      <c r="R42" s="80"/>
    </row>
    <row r="43" spans="1:30" ht="18" customHeight="1" x14ac:dyDescent="0.15">
      <c r="C43" s="164"/>
      <c r="D43" s="164"/>
      <c r="E43" s="164"/>
      <c r="F43" s="164"/>
      <c r="G43" s="164"/>
      <c r="H43" s="164"/>
      <c r="I43" s="164"/>
      <c r="J43" s="164"/>
      <c r="K43" s="164"/>
      <c r="L43" s="164"/>
      <c r="M43" s="164"/>
      <c r="N43" s="164"/>
      <c r="O43" s="164"/>
      <c r="P43" s="164"/>
      <c r="Q43" s="164"/>
      <c r="S43" s="7"/>
      <c r="T43" s="7"/>
      <c r="U43" s="164"/>
      <c r="V43" s="164"/>
      <c r="W43" s="164"/>
      <c r="X43" s="164"/>
      <c r="Y43" s="164"/>
      <c r="Z43" s="164"/>
      <c r="AA43" s="164"/>
      <c r="AB43" s="164"/>
      <c r="AC43" s="164"/>
      <c r="AD43" s="164"/>
    </row>
    <row r="44" spans="1:30" ht="18" customHeight="1" x14ac:dyDescent="0.15">
      <c r="C44" s="164"/>
      <c r="D44" s="164"/>
      <c r="E44" s="164"/>
      <c r="F44" s="164"/>
      <c r="G44" s="164"/>
      <c r="H44" s="164"/>
      <c r="I44" s="164"/>
      <c r="J44" s="164"/>
      <c r="K44" s="164"/>
      <c r="L44" s="164"/>
      <c r="M44" s="164"/>
      <c r="N44" s="164"/>
      <c r="O44" s="164"/>
      <c r="P44" s="164"/>
      <c r="Q44" s="164"/>
      <c r="S44" s="7"/>
      <c r="T44" s="7"/>
      <c r="U44" s="164"/>
      <c r="V44" s="164"/>
      <c r="W44" s="164"/>
      <c r="X44" s="164"/>
      <c r="Y44" s="164"/>
      <c r="Z44" s="164"/>
      <c r="AA44" s="164"/>
      <c r="AB44" s="164"/>
      <c r="AC44" s="164"/>
      <c r="AD44" s="164"/>
    </row>
    <row r="45" spans="1:30" ht="18" customHeight="1" x14ac:dyDescent="0.15">
      <c r="C45" s="164"/>
      <c r="D45" s="164"/>
      <c r="E45" s="164"/>
      <c r="F45" s="164"/>
      <c r="G45" s="164"/>
      <c r="H45" s="164"/>
      <c r="I45" s="164"/>
      <c r="J45" s="164"/>
      <c r="K45" s="164"/>
      <c r="L45" s="164"/>
      <c r="M45" s="164"/>
      <c r="N45" s="164"/>
      <c r="O45" s="164"/>
      <c r="P45" s="164"/>
      <c r="Q45" s="164"/>
      <c r="S45" s="7"/>
      <c r="T45" s="7"/>
      <c r="U45" s="164"/>
      <c r="V45" s="164"/>
      <c r="W45" s="164"/>
      <c r="X45" s="164"/>
      <c r="Y45" s="164"/>
      <c r="Z45" s="164"/>
      <c r="AA45" s="164"/>
      <c r="AB45" s="164"/>
      <c r="AC45" s="164"/>
      <c r="AD45" s="164"/>
    </row>
  </sheetData>
  <mergeCells count="1">
    <mergeCell ref="C2:P2"/>
  </mergeCells>
  <phoneticPr fontId="2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57"/>
  <sheetViews>
    <sheetView topLeftCell="A4" zoomScale="70" zoomScaleNormal="70" workbookViewId="0">
      <selection activeCell="BA13" sqref="BA13"/>
    </sheetView>
  </sheetViews>
  <sheetFormatPr defaultColWidth="8" defaultRowHeight="17.100000000000001" customHeight="1" x14ac:dyDescent="0.15"/>
  <cols>
    <col min="1" max="1" width="4.125" style="200" customWidth="1"/>
    <col min="2" max="2" width="2.625" style="200" customWidth="1"/>
    <col min="3" max="3" width="2.375" style="200" customWidth="1"/>
    <col min="4" max="4" width="3.375" style="200" customWidth="1"/>
    <col min="5" max="5" width="6.5" style="200" customWidth="1"/>
    <col min="6" max="6" width="2.5" style="200" customWidth="1"/>
    <col min="7" max="7" width="7.375" style="200" customWidth="1"/>
    <col min="8" max="8" width="2.625" style="200" customWidth="1"/>
    <col min="9" max="9" width="6.625" style="200" customWidth="1"/>
    <col min="10" max="10" width="13.5" style="200" customWidth="1"/>
    <col min="11" max="11" width="4.25" style="200" customWidth="1"/>
    <col min="12" max="12" width="10.25" style="200" customWidth="1"/>
    <col min="13" max="13" width="4.25" style="200" customWidth="1"/>
    <col min="14" max="14" width="10.25" style="200" customWidth="1"/>
    <col min="15" max="15" width="4.25" style="200" customWidth="1"/>
    <col min="16" max="16" width="10.25" style="200" customWidth="1"/>
    <col min="17" max="17" width="4.5" style="200" customWidth="1"/>
    <col min="18" max="18" width="10.25" style="200" customWidth="1"/>
    <col min="19" max="19" width="4.25" style="200" customWidth="1"/>
    <col min="20" max="21" width="8" style="200"/>
    <col min="22" max="22" width="8.5" style="200" customWidth="1"/>
    <col min="23" max="23" width="7.625" style="200" customWidth="1"/>
    <col min="24" max="24" width="4.875" style="200" customWidth="1"/>
    <col min="25" max="25" width="5.375" style="200" customWidth="1"/>
    <col min="26" max="26" width="8.5" style="200" customWidth="1"/>
    <col min="27" max="16384" width="8" style="200"/>
  </cols>
  <sheetData>
    <row r="1" spans="1:28" ht="30" customHeight="1" x14ac:dyDescent="0.15">
      <c r="A1" s="196"/>
      <c r="B1" s="197" t="s">
        <v>256</v>
      </c>
      <c r="C1" s="198"/>
      <c r="D1" s="198"/>
      <c r="E1" s="199"/>
      <c r="F1" s="198"/>
      <c r="G1" s="198"/>
      <c r="H1" s="198"/>
      <c r="I1" s="198"/>
      <c r="J1" s="198"/>
      <c r="K1" s="198"/>
      <c r="L1" s="198"/>
      <c r="M1" s="198"/>
      <c r="N1" s="196"/>
      <c r="O1" s="196"/>
      <c r="P1" s="196"/>
      <c r="Q1" s="196"/>
      <c r="R1" s="196"/>
      <c r="S1" s="196"/>
      <c r="T1" s="196"/>
      <c r="U1" s="196"/>
      <c r="V1" s="196"/>
      <c r="W1" s="196"/>
      <c r="X1" s="196"/>
      <c r="Y1" s="196"/>
      <c r="Z1" s="196"/>
      <c r="AA1" s="196"/>
      <c r="AB1" s="196"/>
    </row>
    <row r="2" spans="1:28" ht="30" customHeight="1" x14ac:dyDescent="0.15">
      <c r="A2" s="196"/>
      <c r="B2" s="781"/>
      <c r="C2" s="781"/>
      <c r="D2" s="781"/>
      <c r="E2" s="782"/>
      <c r="F2" s="782"/>
      <c r="G2" s="782"/>
      <c r="H2" s="782"/>
      <c r="I2" s="782"/>
      <c r="J2" s="782"/>
      <c r="K2" s="782"/>
      <c r="L2" s="782"/>
      <c r="M2" s="782"/>
      <c r="N2" s="782"/>
      <c r="O2" s="782"/>
      <c r="P2" s="782"/>
      <c r="Q2" s="782"/>
      <c r="R2" s="782"/>
      <c r="S2" s="196"/>
      <c r="T2" s="201" t="s">
        <v>257</v>
      </c>
      <c r="U2" s="202"/>
      <c r="V2" s="202"/>
      <c r="W2" s="202"/>
      <c r="X2" s="202"/>
      <c r="Y2" s="202"/>
      <c r="Z2" s="196"/>
    </row>
    <row r="3" spans="1:28" ht="30" customHeight="1" x14ac:dyDescent="0.15">
      <c r="A3" s="196"/>
      <c r="B3" s="783"/>
      <c r="C3" s="783"/>
      <c r="D3" s="783"/>
      <c r="E3" s="784" t="s">
        <v>258</v>
      </c>
      <c r="F3" s="785"/>
      <c r="G3" s="785"/>
      <c r="H3" s="785"/>
      <c r="I3" s="785"/>
      <c r="J3" s="785"/>
      <c r="K3" s="785"/>
      <c r="L3" s="785"/>
      <c r="M3" s="785"/>
      <c r="N3" s="785"/>
      <c r="O3" s="785"/>
      <c r="P3" s="785"/>
      <c r="Q3" s="785"/>
      <c r="R3" s="785"/>
      <c r="S3" s="197" t="s">
        <v>259</v>
      </c>
      <c r="T3" s="203"/>
      <c r="U3" s="203"/>
      <c r="V3" s="203"/>
      <c r="W3" s="203"/>
      <c r="X3" s="203"/>
      <c r="Y3" s="203"/>
      <c r="Z3" s="196"/>
    </row>
    <row r="4" spans="1:28" ht="17.100000000000001" customHeight="1" x14ac:dyDescent="0.15">
      <c r="A4" s="196"/>
      <c r="B4" s="204"/>
      <c r="C4" s="204"/>
      <c r="D4" s="204"/>
      <c r="E4" s="204"/>
      <c r="F4" s="204"/>
      <c r="G4" s="204"/>
      <c r="H4" s="204"/>
      <c r="I4" s="204"/>
      <c r="J4" s="204"/>
      <c r="K4" s="204"/>
      <c r="L4" s="204"/>
      <c r="M4" s="204"/>
      <c r="N4" s="204"/>
      <c r="O4" s="204"/>
      <c r="P4" s="204"/>
      <c r="Q4" s="204"/>
      <c r="R4" s="204"/>
      <c r="S4" s="196"/>
      <c r="T4" s="205"/>
      <c r="U4" s="205"/>
      <c r="V4" s="205"/>
      <c r="W4" s="205"/>
      <c r="X4" s="205"/>
      <c r="Y4" s="205"/>
      <c r="Z4" s="196"/>
    </row>
    <row r="5" spans="1:28" ht="17.100000000000001" customHeight="1" x14ac:dyDescent="0.15">
      <c r="A5" s="196"/>
      <c r="B5" s="786" t="s">
        <v>260</v>
      </c>
      <c r="C5" s="786"/>
      <c r="D5" s="786"/>
      <c r="E5" s="786"/>
      <c r="F5" s="786"/>
      <c r="G5" s="786"/>
      <c r="H5" s="786"/>
      <c r="I5" s="786"/>
      <c r="J5" s="786"/>
      <c r="K5" s="206"/>
      <c r="L5" s="206"/>
      <c r="M5" s="206"/>
      <c r="N5" s="206"/>
      <c r="O5" s="206"/>
      <c r="P5" s="206"/>
      <c r="Q5" s="206"/>
      <c r="R5" s="207" t="s">
        <v>261</v>
      </c>
      <c r="S5" s="196"/>
      <c r="T5" s="208"/>
      <c r="U5" s="208"/>
      <c r="V5" s="208"/>
      <c r="W5" s="208"/>
      <c r="X5" s="208"/>
      <c r="Y5" s="208"/>
      <c r="Z5" s="196"/>
    </row>
    <row r="6" spans="1:28" ht="17.100000000000001" customHeight="1" x14ac:dyDescent="0.15">
      <c r="A6" s="196"/>
      <c r="B6" s="787" t="s">
        <v>262</v>
      </c>
      <c r="C6" s="788"/>
      <c r="D6" s="788"/>
      <c r="E6" s="788"/>
      <c r="F6" s="788"/>
      <c r="G6" s="789"/>
      <c r="H6" s="787" t="s">
        <v>263</v>
      </c>
      <c r="I6" s="788"/>
      <c r="J6" s="789"/>
      <c r="K6" s="793" t="s">
        <v>264</v>
      </c>
      <c r="L6" s="794"/>
      <c r="M6" s="794"/>
      <c r="N6" s="794"/>
      <c r="O6" s="794"/>
      <c r="P6" s="795"/>
      <c r="Q6" s="793" t="s">
        <v>265</v>
      </c>
      <c r="R6" s="795"/>
      <c r="S6" s="196"/>
      <c r="T6" s="209"/>
      <c r="U6" s="209"/>
      <c r="V6" s="209"/>
      <c r="W6" s="209"/>
      <c r="X6" s="209"/>
      <c r="Y6" s="209"/>
      <c r="Z6" s="196"/>
    </row>
    <row r="7" spans="1:28" s="218" customFormat="1" ht="17.100000000000001" customHeight="1" x14ac:dyDescent="0.15">
      <c r="A7" s="198"/>
      <c r="B7" s="790"/>
      <c r="C7" s="791"/>
      <c r="D7" s="791"/>
      <c r="E7" s="791"/>
      <c r="F7" s="791"/>
      <c r="G7" s="792"/>
      <c r="H7" s="790"/>
      <c r="I7" s="791"/>
      <c r="J7" s="792"/>
      <c r="K7" s="210"/>
      <c r="L7" s="211">
        <v>1</v>
      </c>
      <c r="M7" s="212"/>
      <c r="N7" s="211">
        <v>0.9</v>
      </c>
      <c r="O7" s="212"/>
      <c r="P7" s="211">
        <v>0.8</v>
      </c>
      <c r="Q7" s="213" t="s">
        <v>266</v>
      </c>
      <c r="R7" s="214" t="s">
        <v>267</v>
      </c>
      <c r="S7" s="198"/>
      <c r="T7" s="215">
        <v>1</v>
      </c>
      <c r="U7" s="215">
        <v>0.9</v>
      </c>
      <c r="V7" s="215">
        <v>0.8</v>
      </c>
      <c r="W7" s="216">
        <v>1</v>
      </c>
      <c r="X7" s="217">
        <v>0.9</v>
      </c>
      <c r="Y7" s="217">
        <v>0.8</v>
      </c>
      <c r="Z7" s="198"/>
    </row>
    <row r="8" spans="1:28" ht="17.100000000000001" customHeight="1" x14ac:dyDescent="0.15">
      <c r="A8" s="196"/>
      <c r="B8" s="827" t="s">
        <v>268</v>
      </c>
      <c r="C8" s="828"/>
      <c r="D8" s="219" t="s">
        <v>269</v>
      </c>
      <c r="E8" s="831" t="s">
        <v>270</v>
      </c>
      <c r="F8" s="831"/>
      <c r="G8" s="832"/>
      <c r="H8" s="833"/>
      <c r="I8" s="831"/>
      <c r="J8" s="832"/>
      <c r="K8" s="220"/>
      <c r="L8" s="221" t="s">
        <v>271</v>
      </c>
      <c r="M8" s="220"/>
      <c r="N8" s="221" t="s">
        <v>272</v>
      </c>
      <c r="O8" s="220"/>
      <c r="P8" s="222" t="s">
        <v>273</v>
      </c>
      <c r="Q8" s="223">
        <v>0.5</v>
      </c>
      <c r="R8" s="224">
        <f>MIN(W8:Y8)</f>
        <v>1</v>
      </c>
      <c r="S8" s="196"/>
      <c r="T8" s="217">
        <f>IF(K8="●",1-(1-1)*#REF!,1)</f>
        <v>1</v>
      </c>
      <c r="U8" s="217">
        <f>IF(M8="●",1-(1-0.9)*#REF!,1)</f>
        <v>1</v>
      </c>
      <c r="V8" s="217">
        <f>IF(O8="●",1-(1-0.8)*#REF!,1)</f>
        <v>1</v>
      </c>
      <c r="W8" s="217">
        <f>IF(K8="●",1-(1-1)*$Q8,1)</f>
        <v>1</v>
      </c>
      <c r="X8" s="217">
        <f>IF(M8="●",1-(1-0.9)*$Q8,1)</f>
        <v>1</v>
      </c>
      <c r="Y8" s="217">
        <f>IF(O8="●",1-(1-0.8)*$Q8,1)</f>
        <v>1</v>
      </c>
      <c r="Z8" s="196"/>
    </row>
    <row r="9" spans="1:28" ht="17.100000000000001" customHeight="1" x14ac:dyDescent="0.15">
      <c r="A9" s="196"/>
      <c r="B9" s="829"/>
      <c r="C9" s="830"/>
      <c r="D9" s="225" t="s">
        <v>274</v>
      </c>
      <c r="E9" s="801" t="s">
        <v>275</v>
      </c>
      <c r="F9" s="801"/>
      <c r="G9" s="802"/>
      <c r="H9" s="803"/>
      <c r="I9" s="804"/>
      <c r="J9" s="805"/>
      <c r="K9" s="226"/>
      <c r="L9" s="227" t="s">
        <v>276</v>
      </c>
      <c r="M9" s="226"/>
      <c r="N9" s="227" t="s">
        <v>277</v>
      </c>
      <c r="O9" s="226"/>
      <c r="P9" s="228" t="s">
        <v>278</v>
      </c>
      <c r="Q9" s="229">
        <v>0.25</v>
      </c>
      <c r="R9" s="230">
        <f>MIN(W9:Y9)</f>
        <v>1</v>
      </c>
      <c r="S9" s="196"/>
      <c r="T9" s="217">
        <f>IF(K9="●",1-(1-1)*#REF!,1)</f>
        <v>1</v>
      </c>
      <c r="U9" s="217">
        <f>IF(M9="●",1-(1-0.9)*#REF!,1)</f>
        <v>1</v>
      </c>
      <c r="V9" s="217">
        <f>IF(O9="●",1-(1-0.8)*#REF!,1)</f>
        <v>1</v>
      </c>
      <c r="W9" s="217">
        <f>IF(K9="●",1-(1-1)*$Q9,1)</f>
        <v>1</v>
      </c>
      <c r="X9" s="217">
        <f>IF(M9="●",1-(1-0.9)*$Q9,1)</f>
        <v>1</v>
      </c>
      <c r="Y9" s="217">
        <f>IF(O9="●",1-(1-0.8)*$Q9,1)</f>
        <v>1</v>
      </c>
      <c r="Z9" s="196"/>
    </row>
    <row r="10" spans="1:28" ht="17.100000000000001" customHeight="1" x14ac:dyDescent="0.15">
      <c r="A10" s="196"/>
      <c r="B10" s="829"/>
      <c r="C10" s="830"/>
      <c r="D10" s="225" t="s">
        <v>279</v>
      </c>
      <c r="E10" s="801" t="s">
        <v>280</v>
      </c>
      <c r="F10" s="801"/>
      <c r="G10" s="802"/>
      <c r="H10" s="803"/>
      <c r="I10" s="804"/>
      <c r="J10" s="805"/>
      <c r="K10" s="226"/>
      <c r="L10" s="227" t="s">
        <v>281</v>
      </c>
      <c r="M10" s="226"/>
      <c r="N10" s="227" t="s">
        <v>282</v>
      </c>
      <c r="O10" s="226"/>
      <c r="P10" s="228" t="s">
        <v>283</v>
      </c>
      <c r="Q10" s="229">
        <v>0.25</v>
      </c>
      <c r="R10" s="230">
        <f>MIN(W10:Y10)</f>
        <v>1</v>
      </c>
      <c r="S10" s="196"/>
      <c r="T10" s="217">
        <f>IF(K10="●",1-(1-1)*#REF!,1)</f>
        <v>1</v>
      </c>
      <c r="U10" s="217">
        <f>IF(M10="●",1-(1-0.9)*#REF!,1)</f>
        <v>1</v>
      </c>
      <c r="V10" s="217">
        <f>IF(O10="●",1-(1-0.8)*#REF!,1)</f>
        <v>1</v>
      </c>
      <c r="W10" s="217">
        <f>IF(K10="●",1-(1-1)*$Q10,1)</f>
        <v>1</v>
      </c>
      <c r="X10" s="217">
        <f>IF(M10="●",1-(1-0.9)*$Q10,1)</f>
        <v>1</v>
      </c>
      <c r="Y10" s="217">
        <f>IF(O10="●",1-(1-0.8)*$Q10,1)</f>
        <v>1</v>
      </c>
      <c r="Z10" s="196"/>
    </row>
    <row r="11" spans="1:28" ht="17.100000000000001" customHeight="1" x14ac:dyDescent="0.15">
      <c r="A11" s="196"/>
      <c r="B11" s="829"/>
      <c r="C11" s="830"/>
      <c r="D11" s="834" t="s">
        <v>284</v>
      </c>
      <c r="E11" s="801" t="s">
        <v>285</v>
      </c>
      <c r="F11" s="801"/>
      <c r="G11" s="802"/>
      <c r="H11" s="803"/>
      <c r="I11" s="804"/>
      <c r="J11" s="805"/>
      <c r="K11" s="796"/>
      <c r="L11" s="797" t="s">
        <v>286</v>
      </c>
      <c r="M11" s="796"/>
      <c r="N11" s="227" t="s">
        <v>287</v>
      </c>
      <c r="O11" s="796"/>
      <c r="P11" s="798" t="s">
        <v>288</v>
      </c>
      <c r="Q11" s="799">
        <v>0.25</v>
      </c>
      <c r="R11" s="800">
        <f>MIN(W11:Y11)</f>
        <v>1</v>
      </c>
      <c r="S11" s="196"/>
      <c r="T11" s="217">
        <f>IF(K11="●",1-(1-1)*#REF!,1)</f>
        <v>1</v>
      </c>
      <c r="U11" s="217">
        <f>IF(M11="●",1-(1-0.9)*#REF!,1)</f>
        <v>1</v>
      </c>
      <c r="V11" s="217">
        <f>IF(O11="●",1-(1-0.8)*#REF!,1)</f>
        <v>1</v>
      </c>
      <c r="W11" s="217">
        <f>IF(K11="●",1-(1-1)*$Q11,1)</f>
        <v>1</v>
      </c>
      <c r="X11" s="217">
        <f>IF(M11="●",1-(1-0.9)*$Q11,1)</f>
        <v>1</v>
      </c>
      <c r="Y11" s="217">
        <f>IF(O11="●",1-(1-0.8)*$Q11,1)</f>
        <v>1</v>
      </c>
      <c r="Z11" s="196"/>
    </row>
    <row r="12" spans="1:28" ht="17.100000000000001" customHeight="1" x14ac:dyDescent="0.15">
      <c r="A12" s="196"/>
      <c r="B12" s="829"/>
      <c r="C12" s="830"/>
      <c r="D12" s="834"/>
      <c r="E12" s="801" t="s">
        <v>289</v>
      </c>
      <c r="F12" s="801"/>
      <c r="G12" s="802"/>
      <c r="H12" s="803"/>
      <c r="I12" s="804"/>
      <c r="J12" s="805"/>
      <c r="K12" s="796"/>
      <c r="L12" s="797"/>
      <c r="M12" s="796"/>
      <c r="N12" s="227" t="s">
        <v>290</v>
      </c>
      <c r="O12" s="796"/>
      <c r="P12" s="798"/>
      <c r="Q12" s="799"/>
      <c r="R12" s="800"/>
      <c r="S12" s="196"/>
      <c r="T12" s="217">
        <f>IF(K12="●",1-(1-1)*#REF!,1)</f>
        <v>1</v>
      </c>
      <c r="U12" s="217">
        <f>IF(M12="●",1-(1-0.9)*#REF!,1)</f>
        <v>1</v>
      </c>
      <c r="V12" s="217">
        <f>IF(O12="●",1-(1-0.8)*#REF!,1)</f>
        <v>1</v>
      </c>
      <c r="W12" s="217"/>
      <c r="X12" s="217"/>
      <c r="Y12" s="217"/>
      <c r="Z12" s="196"/>
    </row>
    <row r="13" spans="1:28" ht="17.100000000000001" customHeight="1" x14ac:dyDescent="0.15">
      <c r="A13" s="196"/>
      <c r="B13" s="829"/>
      <c r="C13" s="830"/>
      <c r="D13" s="225" t="s">
        <v>291</v>
      </c>
      <c r="E13" s="801" t="s">
        <v>292</v>
      </c>
      <c r="F13" s="801"/>
      <c r="G13" s="802"/>
      <c r="H13" s="803"/>
      <c r="I13" s="804"/>
      <c r="J13" s="805"/>
      <c r="K13" s="226"/>
      <c r="L13" s="227" t="s">
        <v>293</v>
      </c>
      <c r="M13" s="226"/>
      <c r="N13" s="227" t="s">
        <v>294</v>
      </c>
      <c r="O13" s="226"/>
      <c r="P13" s="228" t="s">
        <v>295</v>
      </c>
      <c r="Q13" s="229">
        <v>0.25</v>
      </c>
      <c r="R13" s="230">
        <f>MIN(W13:Y13)</f>
        <v>1</v>
      </c>
      <c r="S13" s="196"/>
      <c r="T13" s="217">
        <f>IF(K13="●",1-(1-1)*#REF!,1)</f>
        <v>1</v>
      </c>
      <c r="U13" s="217">
        <f>IF(M13="●",1-(1-0.9)*#REF!,1)</f>
        <v>1</v>
      </c>
      <c r="V13" s="217">
        <f>IF(O13="●",1-(1-0.8)*#REF!,1)</f>
        <v>1</v>
      </c>
      <c r="W13" s="217">
        <f>IF(K13="●",1-(1-1)*$Q13,1)</f>
        <v>1</v>
      </c>
      <c r="X13" s="217">
        <f>IF(M13="●",1-(1-0.9)*$Q13,1)</f>
        <v>1</v>
      </c>
      <c r="Y13" s="217">
        <f>IF(O13="●",1-(1-0.8)*$Q13,1)</f>
        <v>1</v>
      </c>
      <c r="Z13" s="196"/>
    </row>
    <row r="14" spans="1:28" ht="17.100000000000001" customHeight="1" x14ac:dyDescent="0.15">
      <c r="A14" s="196"/>
      <c r="B14" s="829"/>
      <c r="C14" s="830"/>
      <c r="D14" s="835" t="s">
        <v>296</v>
      </c>
      <c r="E14" s="836" t="s">
        <v>297</v>
      </c>
      <c r="F14" s="836"/>
      <c r="G14" s="837"/>
      <c r="H14" s="778"/>
      <c r="I14" s="779"/>
      <c r="J14" s="780"/>
      <c r="K14" s="806"/>
      <c r="L14" s="231" t="s">
        <v>298</v>
      </c>
      <c r="M14" s="806"/>
      <c r="N14" s="231" t="s">
        <v>298</v>
      </c>
      <c r="O14" s="806"/>
      <c r="P14" s="232" t="s">
        <v>299</v>
      </c>
      <c r="Q14" s="807" t="s">
        <v>300</v>
      </c>
      <c r="R14" s="808">
        <f>MIN(W14:Y14)</f>
        <v>1</v>
      </c>
      <c r="S14" s="196"/>
      <c r="T14" s="217">
        <f>IF(K14="●",1-(1-1)*#REF!,1)</f>
        <v>1</v>
      </c>
      <c r="U14" s="217">
        <f>IF(M14="●",1-(1-0.9)*#REF!,1)</f>
        <v>1</v>
      </c>
      <c r="V14" s="217">
        <f>IF(O14="●",1-(1-0.8)*#REF!,1)</f>
        <v>1</v>
      </c>
      <c r="W14" s="217">
        <f>IF(K14="●",1-(1-1)*$Q14,1)</f>
        <v>1</v>
      </c>
      <c r="X14" s="217">
        <f>IF(M14="●",1-(1-0.9)*$Q14,1)</f>
        <v>1</v>
      </c>
      <c r="Y14" s="217">
        <f>IF(O14="●",1-(1-0.8)*$Q14,1)</f>
        <v>1</v>
      </c>
      <c r="Z14" s="196"/>
    </row>
    <row r="15" spans="1:28" ht="17.100000000000001" customHeight="1" x14ac:dyDescent="0.15">
      <c r="A15" s="196"/>
      <c r="B15" s="829"/>
      <c r="C15" s="830"/>
      <c r="D15" s="835"/>
      <c r="E15" s="836"/>
      <c r="F15" s="836"/>
      <c r="G15" s="837"/>
      <c r="H15" s="778"/>
      <c r="I15" s="779"/>
      <c r="J15" s="780"/>
      <c r="K15" s="806"/>
      <c r="L15" s="231" t="s">
        <v>301</v>
      </c>
      <c r="M15" s="806"/>
      <c r="N15" s="231" t="s">
        <v>302</v>
      </c>
      <c r="O15" s="806"/>
      <c r="P15" s="232" t="s">
        <v>303</v>
      </c>
      <c r="Q15" s="807"/>
      <c r="R15" s="808"/>
      <c r="S15" s="196"/>
      <c r="T15" s="217"/>
      <c r="U15" s="217"/>
      <c r="V15" s="217"/>
      <c r="W15" s="217"/>
      <c r="X15" s="217"/>
      <c r="Y15" s="217"/>
      <c r="Z15" s="196"/>
    </row>
    <row r="16" spans="1:28" ht="28.5" customHeight="1" x14ac:dyDescent="0.15">
      <c r="A16" s="196"/>
      <c r="B16" s="829"/>
      <c r="C16" s="830"/>
      <c r="D16" s="233" t="s">
        <v>304</v>
      </c>
      <c r="E16" s="809" t="s">
        <v>305</v>
      </c>
      <c r="F16" s="810"/>
      <c r="G16" s="811"/>
      <c r="H16" s="812"/>
      <c r="I16" s="810"/>
      <c r="J16" s="811"/>
      <c r="K16" s="234"/>
      <c r="L16" s="235" t="s">
        <v>306</v>
      </c>
      <c r="M16" s="236"/>
      <c r="N16" s="235" t="s">
        <v>307</v>
      </c>
      <c r="O16" s="236"/>
      <c r="P16" s="237" t="s">
        <v>308</v>
      </c>
      <c r="Q16" s="238">
        <v>0.5</v>
      </c>
      <c r="R16" s="239">
        <f>MIN(W16:Y16)</f>
        <v>1</v>
      </c>
      <c r="S16" s="196"/>
      <c r="T16" s="217">
        <f>IF(K16="●",1-(1-1)*#REF!,1)</f>
        <v>1</v>
      </c>
      <c r="U16" s="217">
        <f>IF(M16="●",1-(1-0.9)*#REF!,1)</f>
        <v>1</v>
      </c>
      <c r="V16" s="217">
        <f>IF(O16="●",1-(1-0.8)*#REF!,1)</f>
        <v>1</v>
      </c>
      <c r="W16" s="217">
        <f>IF(K16="●",1-(1-1)*$Q16,1)</f>
        <v>1</v>
      </c>
      <c r="X16" s="217">
        <f>IF(M16="●",1-(1-0.9)*$Q16,1)</f>
        <v>1</v>
      </c>
      <c r="Y16" s="217">
        <f>IF(O16="●",1-(1-0.8)*$Q16,1)</f>
        <v>1</v>
      </c>
      <c r="Z16" s="196"/>
    </row>
    <row r="17" spans="1:26" ht="17.100000000000001" customHeight="1" x14ac:dyDescent="0.15">
      <c r="A17" s="196"/>
      <c r="B17" s="813" t="s">
        <v>309</v>
      </c>
      <c r="C17" s="814"/>
      <c r="D17" s="240" t="s">
        <v>310</v>
      </c>
      <c r="E17" s="815" t="s">
        <v>311</v>
      </c>
      <c r="F17" s="816"/>
      <c r="G17" s="817"/>
      <c r="H17" s="818"/>
      <c r="I17" s="819"/>
      <c r="J17" s="820"/>
      <c r="K17" s="234"/>
      <c r="L17" s="241" t="s">
        <v>312</v>
      </c>
      <c r="M17" s="234"/>
      <c r="N17" s="241" t="s">
        <v>313</v>
      </c>
      <c r="O17" s="234"/>
      <c r="P17" s="242" t="s">
        <v>314</v>
      </c>
      <c r="Q17" s="243">
        <v>0.5</v>
      </c>
      <c r="R17" s="239">
        <f>MIN(W17:Y17)</f>
        <v>1</v>
      </c>
      <c r="S17" s="196"/>
      <c r="T17" s="217">
        <f>IF(K17="●",1-(1-1)*#REF!,1)</f>
        <v>1</v>
      </c>
      <c r="U17" s="217">
        <f>IF(M17="●",1-(1-0.9)*#REF!,1)</f>
        <v>1</v>
      </c>
      <c r="V17" s="217">
        <f>IF(O17="●",1-(1-0.8)*#REF!,1)</f>
        <v>1</v>
      </c>
      <c r="W17" s="217">
        <f>IF(K17="●",1-(1-1)*$Q17,1)</f>
        <v>1</v>
      </c>
      <c r="X17" s="217">
        <f>IF(M17="●",1-(1-0.9)*$Q17,1)</f>
        <v>1</v>
      </c>
      <c r="Y17" s="217">
        <f>IF(O17="●",1-(1-0.8)*$Q17,1)</f>
        <v>1</v>
      </c>
      <c r="Z17" s="196"/>
    </row>
    <row r="18" spans="1:26" ht="17.100000000000001" customHeight="1" x14ac:dyDescent="0.15">
      <c r="A18" s="196"/>
      <c r="B18" s="790"/>
      <c r="C18" s="792"/>
      <c r="D18" s="244" t="s">
        <v>315</v>
      </c>
      <c r="E18" s="821" t="s">
        <v>316</v>
      </c>
      <c r="F18" s="822"/>
      <c r="G18" s="823"/>
      <c r="H18" s="824"/>
      <c r="I18" s="825"/>
      <c r="J18" s="826"/>
      <c r="K18" s="245"/>
      <c r="L18" s="246" t="s">
        <v>317</v>
      </c>
      <c r="M18" s="245"/>
      <c r="N18" s="246" t="s">
        <v>318</v>
      </c>
      <c r="O18" s="245"/>
      <c r="P18" s="247" t="s">
        <v>319</v>
      </c>
      <c r="Q18" s="248">
        <v>0.5</v>
      </c>
      <c r="R18" s="249">
        <f>MIN(W18:Y18)</f>
        <v>1</v>
      </c>
      <c r="S18" s="196"/>
      <c r="T18" s="217">
        <f>IF(K18="●",1-(1-1)*#REF!,1)</f>
        <v>1</v>
      </c>
      <c r="U18" s="217">
        <f>IF(M18="●",1-(1-0.9)*#REF!,1)</f>
        <v>1</v>
      </c>
      <c r="V18" s="217">
        <f>IF(O18="●",1-(1-0.8)*#REF!,1)</f>
        <v>1</v>
      </c>
      <c r="W18" s="217">
        <f>IF(K18="●",1-(1-1)*$Q18,1)</f>
        <v>1</v>
      </c>
      <c r="X18" s="217">
        <f>IF(M18="●",1-(1-0.9)*$Q18,1)</f>
        <v>1</v>
      </c>
      <c r="Y18" s="217">
        <f>IF(O18="●",1-(1-0.8)*$Q18,1)</f>
        <v>1</v>
      </c>
      <c r="Z18" s="196"/>
    </row>
    <row r="19" spans="1:26" ht="20.100000000000001" customHeight="1" x14ac:dyDescent="0.15">
      <c r="A19" s="196"/>
      <c r="B19" s="838" t="s">
        <v>320</v>
      </c>
      <c r="C19" s="839"/>
      <c r="D19" s="250" t="s">
        <v>321</v>
      </c>
      <c r="E19" s="840" t="s">
        <v>322</v>
      </c>
      <c r="F19" s="840"/>
      <c r="G19" s="841"/>
      <c r="H19" s="842"/>
      <c r="I19" s="843"/>
      <c r="J19" s="844"/>
      <c r="K19" s="251"/>
      <c r="L19" s="252" t="s">
        <v>323</v>
      </c>
      <c r="M19" s="251"/>
      <c r="N19" s="252" t="s">
        <v>324</v>
      </c>
      <c r="O19" s="251"/>
      <c r="P19" s="253" t="s">
        <v>325</v>
      </c>
      <c r="Q19" s="254">
        <v>1</v>
      </c>
      <c r="R19" s="255">
        <f>MAX(W19:Y19)</f>
        <v>1</v>
      </c>
      <c r="S19" s="196"/>
      <c r="T19" s="217">
        <f>IF(K19="●",1.2-(1-1)*#REF!,1)</f>
        <v>1</v>
      </c>
      <c r="U19" s="217">
        <f>IF(M19="●",1.2-(1-0.9)*#REF!,1)</f>
        <v>1</v>
      </c>
      <c r="V19" s="217">
        <f>IF(O19="●",1.2-(1-0.8)*#REF!,1)</f>
        <v>1</v>
      </c>
      <c r="W19" s="217">
        <f>IF(K19="●",1.2-(1-1)*$Q19,1)</f>
        <v>1</v>
      </c>
      <c r="X19" s="217">
        <f>IF(M19="●",1.2-(1-0.9)*$Q19,1)</f>
        <v>1</v>
      </c>
      <c r="Y19" s="217">
        <f>IF(O19="●",1.2-(1-0.8)*$Q19,1)</f>
        <v>1</v>
      </c>
      <c r="Z19" s="196"/>
    </row>
    <row r="20" spans="1:26" ht="20.100000000000001" customHeight="1" x14ac:dyDescent="0.15">
      <c r="A20" s="196"/>
      <c r="B20" s="838"/>
      <c r="C20" s="839"/>
      <c r="D20" s="225" t="s">
        <v>326</v>
      </c>
      <c r="E20" s="801" t="s">
        <v>327</v>
      </c>
      <c r="F20" s="801"/>
      <c r="G20" s="802"/>
      <c r="H20" s="845"/>
      <c r="I20" s="801"/>
      <c r="J20" s="802"/>
      <c r="K20" s="226"/>
      <c r="L20" s="227" t="s">
        <v>328</v>
      </c>
      <c r="M20" s="226"/>
      <c r="N20" s="227" t="s">
        <v>329</v>
      </c>
      <c r="O20" s="226"/>
      <c r="P20" s="228" t="s">
        <v>330</v>
      </c>
      <c r="Q20" s="229">
        <v>0.25</v>
      </c>
      <c r="R20" s="230">
        <f>MIN(W20:Y20)</f>
        <v>1</v>
      </c>
      <c r="S20" s="196"/>
      <c r="T20" s="217">
        <f>IF(K20="●",1-(1-1)*#REF!,1)</f>
        <v>1</v>
      </c>
      <c r="U20" s="217">
        <f>IF(M20="●",1-(1-0.9)*#REF!,1)</f>
        <v>1</v>
      </c>
      <c r="V20" s="217">
        <f>IF(O20="●",1-(1-0.8)*#REF!,1)</f>
        <v>1</v>
      </c>
      <c r="W20" s="217">
        <f>IF(K20="●",1-(1-1)*$Q20,1)</f>
        <v>1</v>
      </c>
      <c r="X20" s="217">
        <f>IF(M20="●",1-(1-0.9)*$Q20,1)</f>
        <v>1</v>
      </c>
      <c r="Y20" s="217">
        <f>IF(O20="●",1-(1-0.8)*$Q20,1)</f>
        <v>1</v>
      </c>
      <c r="Z20" s="196"/>
    </row>
    <row r="21" spans="1:26" ht="20.100000000000001" customHeight="1" x14ac:dyDescent="0.15">
      <c r="A21" s="196"/>
      <c r="B21" s="838"/>
      <c r="C21" s="839"/>
      <c r="D21" s="225" t="s">
        <v>331</v>
      </c>
      <c r="E21" s="801" t="s">
        <v>332</v>
      </c>
      <c r="F21" s="801"/>
      <c r="G21" s="802"/>
      <c r="H21" s="845"/>
      <c r="I21" s="801"/>
      <c r="J21" s="802"/>
      <c r="K21" s="226"/>
      <c r="L21" s="227" t="s">
        <v>333</v>
      </c>
      <c r="M21" s="226"/>
      <c r="N21" s="227" t="s">
        <v>334</v>
      </c>
      <c r="O21" s="226"/>
      <c r="P21" s="228" t="s">
        <v>335</v>
      </c>
      <c r="Q21" s="256">
        <v>1</v>
      </c>
      <c r="R21" s="230">
        <f>MIN(W21:Y21)</f>
        <v>1</v>
      </c>
      <c r="S21" s="196"/>
      <c r="T21" s="217">
        <f>IF(K21="●",1-(1-1)*#REF!,1)</f>
        <v>1</v>
      </c>
      <c r="U21" s="217">
        <f>IF(M21="●",1-(1-0.9)*#REF!,1)</f>
        <v>1</v>
      </c>
      <c r="V21" s="217">
        <f>IF(O21="●",1-(1-0.8)*#REF!,1)</f>
        <v>1</v>
      </c>
      <c r="W21" s="217">
        <f>IF(K21="●",1-(1-1)*$Q21,1)</f>
        <v>1</v>
      </c>
      <c r="X21" s="217">
        <f>IF(M21="●",1-(1-0.9)*$Q21,1)</f>
        <v>1</v>
      </c>
      <c r="Y21" s="217">
        <f>IF(O21="●",1-(1-0.8)*$Q21,1)</f>
        <v>1</v>
      </c>
      <c r="Z21" s="196"/>
    </row>
    <row r="22" spans="1:26" ht="20.100000000000001" customHeight="1" x14ac:dyDescent="0.15">
      <c r="A22" s="196"/>
      <c r="B22" s="790" t="s">
        <v>336</v>
      </c>
      <c r="C22" s="792"/>
      <c r="D22" s="257" t="s">
        <v>337</v>
      </c>
      <c r="E22" s="846" t="s">
        <v>338</v>
      </c>
      <c r="F22" s="847"/>
      <c r="G22" s="848"/>
      <c r="H22" s="849"/>
      <c r="I22" s="850"/>
      <c r="J22" s="851"/>
      <c r="K22" s="226"/>
      <c r="L22" s="258" t="s">
        <v>339</v>
      </c>
      <c r="M22" s="226"/>
      <c r="N22" s="258" t="s">
        <v>339</v>
      </c>
      <c r="O22" s="226"/>
      <c r="P22" s="258" t="s">
        <v>339</v>
      </c>
      <c r="Q22" s="256">
        <v>1</v>
      </c>
      <c r="R22" s="230">
        <f>MAX(W22:Y22)</f>
        <v>1</v>
      </c>
      <c r="S22" s="196"/>
      <c r="T22" s="217">
        <f>IF(K22="●",1.2-(1-1)*#REF!,1)</f>
        <v>1</v>
      </c>
      <c r="U22" s="217">
        <f>IF(M22="●",1.2-(1-0.9)*#REF!,1)</f>
        <v>1</v>
      </c>
      <c r="V22" s="217">
        <f>IF(O22="●",1.2-(1-0.8)*#REF!,1)</f>
        <v>1</v>
      </c>
      <c r="W22" s="217">
        <f>IF(K22="●",1.2-(1-1)*$Q22,1)</f>
        <v>1</v>
      </c>
      <c r="X22" s="217">
        <f>IF(M22="●",1.2-(1-0.9)*$Q22,1)</f>
        <v>1</v>
      </c>
      <c r="Y22" s="217">
        <f>IF(O22="●",1.2-(1-0.8)*$Q22,1)</f>
        <v>1</v>
      </c>
      <c r="Z22" s="196"/>
    </row>
    <row r="23" spans="1:26" ht="17.100000000000001" customHeight="1" x14ac:dyDescent="0.15">
      <c r="A23" s="196"/>
      <c r="B23" s="827" t="str">
        <f>IF(H26="","","平面剛性")</f>
        <v>平面剛性</v>
      </c>
      <c r="C23" s="828"/>
      <c r="D23" s="852" t="str">
        <f>IF(H26="","","l")</f>
        <v>l</v>
      </c>
      <c r="E23" s="259"/>
      <c r="F23" s="854" t="str">
        <f>IF(H26="","","Ｘ")</f>
        <v>Ｘ</v>
      </c>
      <c r="G23" s="260" t="str">
        <f>IF(OR(H23="※",H23=""),"","6階")</f>
        <v/>
      </c>
      <c r="H23" s="857"/>
      <c r="I23" s="858"/>
      <c r="J23" s="261" t="str">
        <f t="shared" ref="J23:J30" si="0">IF(H23="※","",IF(H23&gt;1.5,"大偏心",""))</f>
        <v/>
      </c>
      <c r="K23" s="861" t="str">
        <f t="shared" ref="K23:K38" si="1">IF(H23="※","",IF(H23=0,"",1/H23))</f>
        <v/>
      </c>
      <c r="L23" s="862"/>
      <c r="M23" s="862"/>
      <c r="N23" s="862"/>
      <c r="O23" s="862"/>
      <c r="P23" s="863"/>
      <c r="Q23" s="223" t="str">
        <f t="shared" ref="Q23:Q38" si="2">IF(OR(H23="※",H23=""),"",1)</f>
        <v/>
      </c>
      <c r="R23" s="263" t="str">
        <f t="shared" ref="R23:R38" si="3">IF(H23="","",MIN(W23:Y23))</f>
        <v/>
      </c>
      <c r="S23" s="196"/>
      <c r="T23" s="264"/>
      <c r="U23" s="264"/>
      <c r="V23" s="264"/>
      <c r="W23" s="864">
        <f t="shared" ref="W23:W38" si="4">IF(K23="",0,1-(1-K23)*$Q23)</f>
        <v>0</v>
      </c>
      <c r="X23" s="864"/>
      <c r="Y23" s="864"/>
      <c r="Z23" s="196"/>
    </row>
    <row r="24" spans="1:26" ht="17.100000000000001" customHeight="1" x14ac:dyDescent="0.15">
      <c r="A24" s="196"/>
      <c r="B24" s="829"/>
      <c r="C24" s="830"/>
      <c r="D24" s="852"/>
      <c r="E24" s="265"/>
      <c r="F24" s="855"/>
      <c r="G24" s="266" t="str">
        <f>IF(OR(H24="※",H24=""),"","3階")</f>
        <v>3階</v>
      </c>
      <c r="H24" s="865">
        <v>1</v>
      </c>
      <c r="I24" s="866"/>
      <c r="J24" s="267" t="str">
        <f t="shared" si="0"/>
        <v/>
      </c>
      <c r="K24" s="867">
        <f t="shared" si="1"/>
        <v>1</v>
      </c>
      <c r="L24" s="868"/>
      <c r="M24" s="868"/>
      <c r="N24" s="868"/>
      <c r="O24" s="868"/>
      <c r="P24" s="869"/>
      <c r="Q24" s="256">
        <f t="shared" si="2"/>
        <v>1</v>
      </c>
      <c r="R24" s="269">
        <f t="shared" si="3"/>
        <v>1</v>
      </c>
      <c r="S24" s="196"/>
      <c r="T24" s="264"/>
      <c r="U24" s="264"/>
      <c r="V24" s="264"/>
      <c r="W24" s="864">
        <f t="shared" si="4"/>
        <v>1</v>
      </c>
      <c r="X24" s="864"/>
      <c r="Y24" s="864"/>
      <c r="Z24" s="196"/>
    </row>
    <row r="25" spans="1:26" ht="17.100000000000001" customHeight="1" x14ac:dyDescent="0.15">
      <c r="A25" s="196"/>
      <c r="B25" s="829"/>
      <c r="C25" s="830"/>
      <c r="D25" s="852"/>
      <c r="E25" s="265"/>
      <c r="F25" s="855"/>
      <c r="G25" s="266" t="str">
        <f>IF(OR(H25="※",H25=""),"","2階")</f>
        <v>2階</v>
      </c>
      <c r="H25" s="865">
        <v>1</v>
      </c>
      <c r="I25" s="866"/>
      <c r="J25" s="267" t="str">
        <f t="shared" si="0"/>
        <v/>
      </c>
      <c r="K25" s="867">
        <f t="shared" si="1"/>
        <v>1</v>
      </c>
      <c r="L25" s="868"/>
      <c r="M25" s="868"/>
      <c r="N25" s="868"/>
      <c r="O25" s="868"/>
      <c r="P25" s="869"/>
      <c r="Q25" s="256">
        <f t="shared" si="2"/>
        <v>1</v>
      </c>
      <c r="R25" s="269">
        <f t="shared" si="3"/>
        <v>1</v>
      </c>
      <c r="S25" s="196"/>
      <c r="T25" s="264"/>
      <c r="U25" s="264"/>
      <c r="V25" s="264"/>
      <c r="W25" s="864">
        <f t="shared" si="4"/>
        <v>1</v>
      </c>
      <c r="X25" s="864"/>
      <c r="Y25" s="864"/>
      <c r="Z25" s="196"/>
    </row>
    <row r="26" spans="1:26" ht="17.100000000000001" customHeight="1" x14ac:dyDescent="0.15">
      <c r="A26" s="196"/>
      <c r="B26" s="829"/>
      <c r="C26" s="830"/>
      <c r="D26" s="853"/>
      <c r="E26" s="265" t="str">
        <f>IF(H26="","","偏心率")</f>
        <v>偏心率</v>
      </c>
      <c r="F26" s="856"/>
      <c r="G26" s="270" t="str">
        <f>IF(H26="","","1階")</f>
        <v>1階</v>
      </c>
      <c r="H26" s="859">
        <v>1.1599999999999999</v>
      </c>
      <c r="I26" s="860"/>
      <c r="J26" s="271" t="str">
        <f t="shared" si="0"/>
        <v/>
      </c>
      <c r="K26" s="870">
        <f t="shared" si="1"/>
        <v>0.86206896551724144</v>
      </c>
      <c r="L26" s="871"/>
      <c r="M26" s="871"/>
      <c r="N26" s="871"/>
      <c r="O26" s="871"/>
      <c r="P26" s="872"/>
      <c r="Q26" s="273">
        <f t="shared" si="2"/>
        <v>1</v>
      </c>
      <c r="R26" s="274">
        <f t="shared" si="3"/>
        <v>0.86206896551724144</v>
      </c>
      <c r="S26" s="196"/>
      <c r="T26" s="264"/>
      <c r="U26" s="264"/>
      <c r="V26" s="264"/>
      <c r="W26" s="864">
        <f t="shared" si="4"/>
        <v>0.86206896551724144</v>
      </c>
      <c r="X26" s="864"/>
      <c r="Y26" s="864"/>
      <c r="Z26" s="196"/>
    </row>
    <row r="27" spans="1:26" ht="17.100000000000001" customHeight="1" x14ac:dyDescent="0.15">
      <c r="A27" s="196"/>
      <c r="B27" s="829"/>
      <c r="C27" s="830"/>
      <c r="D27" s="873" t="str">
        <f>IF(H26="","","m")</f>
        <v>m</v>
      </c>
      <c r="E27" s="275" t="str">
        <f>IF(H26="","","（Fe）")</f>
        <v>（Fe）</v>
      </c>
      <c r="F27" s="854" t="str">
        <f>IF(H26="","","Ｙ")</f>
        <v>Ｙ</v>
      </c>
      <c r="G27" s="260" t="str">
        <f>IF(OR(H27="※",H27=""),"","6階")</f>
        <v/>
      </c>
      <c r="H27" s="857"/>
      <c r="I27" s="858"/>
      <c r="J27" s="261" t="str">
        <f t="shared" si="0"/>
        <v/>
      </c>
      <c r="K27" s="861" t="str">
        <f t="shared" si="1"/>
        <v/>
      </c>
      <c r="L27" s="862"/>
      <c r="M27" s="862"/>
      <c r="N27" s="862"/>
      <c r="O27" s="862"/>
      <c r="P27" s="863"/>
      <c r="Q27" s="223" t="str">
        <f t="shared" si="2"/>
        <v/>
      </c>
      <c r="R27" s="263" t="str">
        <f t="shared" si="3"/>
        <v/>
      </c>
      <c r="S27" s="196"/>
      <c r="T27" s="264"/>
      <c r="U27" s="264"/>
      <c r="V27" s="264"/>
      <c r="W27" s="864">
        <f t="shared" si="4"/>
        <v>0</v>
      </c>
      <c r="X27" s="864"/>
      <c r="Y27" s="864"/>
      <c r="Z27" s="196"/>
    </row>
    <row r="28" spans="1:26" ht="17.100000000000001" customHeight="1" x14ac:dyDescent="0.15">
      <c r="A28" s="196"/>
      <c r="B28" s="829"/>
      <c r="C28" s="830"/>
      <c r="D28" s="852"/>
      <c r="E28" s="874"/>
      <c r="F28" s="855"/>
      <c r="G28" s="266" t="str">
        <f>IF(OR(H28="※",H28=""),"","3階")</f>
        <v>3階</v>
      </c>
      <c r="H28" s="865">
        <v>1.272</v>
      </c>
      <c r="I28" s="866"/>
      <c r="J28" s="267" t="str">
        <f t="shared" si="0"/>
        <v/>
      </c>
      <c r="K28" s="867">
        <f t="shared" si="1"/>
        <v>0.78616352201257855</v>
      </c>
      <c r="L28" s="868"/>
      <c r="M28" s="868"/>
      <c r="N28" s="868"/>
      <c r="O28" s="868"/>
      <c r="P28" s="869"/>
      <c r="Q28" s="256">
        <f t="shared" si="2"/>
        <v>1</v>
      </c>
      <c r="R28" s="269">
        <f t="shared" si="3"/>
        <v>0.78616352201257855</v>
      </c>
      <c r="S28" s="196"/>
      <c r="T28" s="264"/>
      <c r="U28" s="264"/>
      <c r="V28" s="264"/>
      <c r="W28" s="864">
        <f t="shared" si="4"/>
        <v>0.78616352201257855</v>
      </c>
      <c r="X28" s="864"/>
      <c r="Y28" s="864"/>
      <c r="Z28" s="196"/>
    </row>
    <row r="29" spans="1:26" ht="17.100000000000001" customHeight="1" x14ac:dyDescent="0.15">
      <c r="A29" s="196"/>
      <c r="B29" s="829"/>
      <c r="C29" s="830"/>
      <c r="D29" s="852"/>
      <c r="E29" s="874"/>
      <c r="F29" s="855"/>
      <c r="G29" s="266" t="str">
        <f>IF(OR(H29="※",H29=""),"","2階")</f>
        <v>2階</v>
      </c>
      <c r="H29" s="865">
        <v>1</v>
      </c>
      <c r="I29" s="866"/>
      <c r="J29" s="267" t="str">
        <f t="shared" si="0"/>
        <v/>
      </c>
      <c r="K29" s="867">
        <f t="shared" si="1"/>
        <v>1</v>
      </c>
      <c r="L29" s="868"/>
      <c r="M29" s="868"/>
      <c r="N29" s="868"/>
      <c r="O29" s="868"/>
      <c r="P29" s="869"/>
      <c r="Q29" s="256">
        <f t="shared" si="2"/>
        <v>1</v>
      </c>
      <c r="R29" s="269">
        <f t="shared" si="3"/>
        <v>1</v>
      </c>
      <c r="S29" s="196"/>
      <c r="T29" s="264"/>
      <c r="U29" s="264"/>
      <c r="V29" s="264"/>
      <c r="W29" s="864">
        <f t="shared" si="4"/>
        <v>1</v>
      </c>
      <c r="X29" s="864"/>
      <c r="Y29" s="864"/>
      <c r="Z29" s="196"/>
    </row>
    <row r="30" spans="1:26" ht="17.100000000000001" customHeight="1" x14ac:dyDescent="0.15">
      <c r="A30" s="196"/>
      <c r="B30" s="790" t="str">
        <f>IF(H28="","","(PR)")</f>
        <v>(PR)</v>
      </c>
      <c r="C30" s="792"/>
      <c r="D30" s="853"/>
      <c r="E30" s="875"/>
      <c r="F30" s="856"/>
      <c r="G30" s="270" t="str">
        <f>IF(H26="","","1階")</f>
        <v>1階</v>
      </c>
      <c r="H30" s="859">
        <v>1</v>
      </c>
      <c r="I30" s="860"/>
      <c r="J30" s="271" t="str">
        <f t="shared" si="0"/>
        <v/>
      </c>
      <c r="K30" s="870">
        <f t="shared" si="1"/>
        <v>1</v>
      </c>
      <c r="L30" s="871"/>
      <c r="M30" s="871"/>
      <c r="N30" s="871"/>
      <c r="O30" s="871"/>
      <c r="P30" s="872"/>
      <c r="Q30" s="273">
        <f t="shared" si="2"/>
        <v>1</v>
      </c>
      <c r="R30" s="274">
        <f t="shared" si="3"/>
        <v>1</v>
      </c>
      <c r="S30" s="196"/>
      <c r="T30" s="264"/>
      <c r="U30" s="264"/>
      <c r="V30" s="264"/>
      <c r="W30" s="864">
        <f t="shared" si="4"/>
        <v>1</v>
      </c>
      <c r="X30" s="864"/>
      <c r="Y30" s="864"/>
      <c r="Z30" s="196"/>
    </row>
    <row r="31" spans="1:26" ht="17.100000000000001" customHeight="1" x14ac:dyDescent="0.15">
      <c r="A31" s="196"/>
      <c r="B31" s="829" t="str">
        <f>IF(H26="","","断面剛性")</f>
        <v>断面剛性</v>
      </c>
      <c r="C31" s="830"/>
      <c r="D31" s="873" t="str">
        <f>IF(H26="","","n")</f>
        <v>n</v>
      </c>
      <c r="E31" s="876"/>
      <c r="F31" s="854" t="str">
        <f>IF(H26="","","Ｘ")</f>
        <v>Ｘ</v>
      </c>
      <c r="G31" s="260" t="str">
        <f>IF(OR(H31="※",H31=""),"","6階")</f>
        <v/>
      </c>
      <c r="H31" s="865"/>
      <c r="I31" s="866"/>
      <c r="J31" s="262" t="str">
        <f t="shared" ref="J31:J38" si="5">IF(H31="※","",IF(H31&gt;2,"剛性急変",""))</f>
        <v/>
      </c>
      <c r="K31" s="861" t="str">
        <f t="shared" si="1"/>
        <v/>
      </c>
      <c r="L31" s="862"/>
      <c r="M31" s="862"/>
      <c r="N31" s="862"/>
      <c r="O31" s="862"/>
      <c r="P31" s="863"/>
      <c r="Q31" s="223" t="str">
        <f t="shared" si="2"/>
        <v/>
      </c>
      <c r="R31" s="263" t="str">
        <f t="shared" si="3"/>
        <v/>
      </c>
      <c r="S31" s="196"/>
      <c r="T31" s="264"/>
      <c r="U31" s="264"/>
      <c r="V31" s="264"/>
      <c r="W31" s="864">
        <f t="shared" si="4"/>
        <v>0</v>
      </c>
      <c r="X31" s="864"/>
      <c r="Y31" s="864"/>
      <c r="Z31" s="196"/>
    </row>
    <row r="32" spans="1:26" ht="17.100000000000001" customHeight="1" x14ac:dyDescent="0.15">
      <c r="A32" s="196"/>
      <c r="B32" s="829"/>
      <c r="C32" s="830"/>
      <c r="D32" s="852"/>
      <c r="E32" s="874"/>
      <c r="F32" s="855"/>
      <c r="G32" s="266" t="str">
        <f>IF(OR(H32="※",H32=""),"","3階")</f>
        <v>3階</v>
      </c>
      <c r="H32" s="865">
        <v>1</v>
      </c>
      <c r="I32" s="866"/>
      <c r="J32" s="268" t="str">
        <f t="shared" si="5"/>
        <v/>
      </c>
      <c r="K32" s="867">
        <f t="shared" si="1"/>
        <v>1</v>
      </c>
      <c r="L32" s="868"/>
      <c r="M32" s="868"/>
      <c r="N32" s="868"/>
      <c r="O32" s="868"/>
      <c r="P32" s="869"/>
      <c r="Q32" s="256">
        <f t="shared" si="2"/>
        <v>1</v>
      </c>
      <c r="R32" s="269">
        <f t="shared" si="3"/>
        <v>1</v>
      </c>
      <c r="S32" s="196"/>
      <c r="T32" s="264"/>
      <c r="U32" s="264"/>
      <c r="V32" s="264"/>
      <c r="W32" s="864">
        <f t="shared" si="4"/>
        <v>1</v>
      </c>
      <c r="X32" s="864"/>
      <c r="Y32" s="864"/>
      <c r="Z32" s="196"/>
    </row>
    <row r="33" spans="1:26" ht="17.100000000000001" customHeight="1" x14ac:dyDescent="0.15">
      <c r="A33" s="196"/>
      <c r="B33" s="829"/>
      <c r="C33" s="830"/>
      <c r="D33" s="852"/>
      <c r="E33" s="265"/>
      <c r="F33" s="855"/>
      <c r="G33" s="266" t="str">
        <f>IF(OR(H33="※",H33=""),"","2階")</f>
        <v>2階</v>
      </c>
      <c r="H33" s="865">
        <v>1</v>
      </c>
      <c r="I33" s="866"/>
      <c r="J33" s="268" t="str">
        <f t="shared" si="5"/>
        <v/>
      </c>
      <c r="K33" s="867">
        <f t="shared" si="1"/>
        <v>1</v>
      </c>
      <c r="L33" s="868"/>
      <c r="M33" s="868"/>
      <c r="N33" s="868"/>
      <c r="O33" s="868"/>
      <c r="P33" s="869"/>
      <c r="Q33" s="256">
        <f t="shared" si="2"/>
        <v>1</v>
      </c>
      <c r="R33" s="269">
        <f t="shared" si="3"/>
        <v>1</v>
      </c>
      <c r="S33" s="196"/>
      <c r="T33" s="264"/>
      <c r="U33" s="264"/>
      <c r="V33" s="264"/>
      <c r="W33" s="864">
        <f t="shared" si="4"/>
        <v>1</v>
      </c>
      <c r="X33" s="864"/>
      <c r="Y33" s="864"/>
      <c r="Z33" s="196"/>
    </row>
    <row r="34" spans="1:26" ht="17.100000000000001" customHeight="1" x14ac:dyDescent="0.15">
      <c r="A34" s="196"/>
      <c r="B34" s="829"/>
      <c r="C34" s="830"/>
      <c r="D34" s="853"/>
      <c r="E34" s="265" t="s">
        <v>340</v>
      </c>
      <c r="F34" s="856"/>
      <c r="G34" s="270" t="str">
        <f>IF(H26="","","1階")</f>
        <v>1階</v>
      </c>
      <c r="H34" s="859">
        <v>1</v>
      </c>
      <c r="I34" s="860"/>
      <c r="J34" s="272" t="str">
        <f t="shared" si="5"/>
        <v/>
      </c>
      <c r="K34" s="870">
        <f t="shared" si="1"/>
        <v>1</v>
      </c>
      <c r="L34" s="871"/>
      <c r="M34" s="871"/>
      <c r="N34" s="871"/>
      <c r="O34" s="871"/>
      <c r="P34" s="872"/>
      <c r="Q34" s="273">
        <f t="shared" si="2"/>
        <v>1</v>
      </c>
      <c r="R34" s="274">
        <f t="shared" si="3"/>
        <v>1</v>
      </c>
      <c r="S34" s="196"/>
      <c r="T34" s="264"/>
      <c r="U34" s="264"/>
      <c r="V34" s="264"/>
      <c r="W34" s="864">
        <f t="shared" si="4"/>
        <v>1</v>
      </c>
      <c r="X34" s="864"/>
      <c r="Y34" s="864"/>
      <c r="Z34" s="196"/>
    </row>
    <row r="35" spans="1:26" ht="17.100000000000001" customHeight="1" x14ac:dyDescent="0.15">
      <c r="A35" s="196"/>
      <c r="B35" s="829"/>
      <c r="C35" s="830"/>
      <c r="D35" s="873" t="str">
        <f>IF(H26="","","o")</f>
        <v>o</v>
      </c>
      <c r="E35" s="275" t="str">
        <f>IF(H26="","","（Fs）")</f>
        <v>（Fs）</v>
      </c>
      <c r="F35" s="854" t="str">
        <f>IF(H26="","","Ｙ")</f>
        <v>Ｙ</v>
      </c>
      <c r="G35" s="260" t="str">
        <f>IF(OR(H35="※",H35=""),"","6階")</f>
        <v/>
      </c>
      <c r="H35" s="882"/>
      <c r="I35" s="883"/>
      <c r="J35" s="262" t="str">
        <f t="shared" si="5"/>
        <v/>
      </c>
      <c r="K35" s="861" t="str">
        <f t="shared" si="1"/>
        <v/>
      </c>
      <c r="L35" s="862"/>
      <c r="M35" s="862"/>
      <c r="N35" s="862"/>
      <c r="O35" s="862"/>
      <c r="P35" s="863"/>
      <c r="Q35" s="223" t="str">
        <f t="shared" si="2"/>
        <v/>
      </c>
      <c r="R35" s="263" t="str">
        <f t="shared" si="3"/>
        <v/>
      </c>
      <c r="S35" s="196"/>
      <c r="T35" s="264"/>
      <c r="U35" s="264"/>
      <c r="V35" s="264"/>
      <c r="W35" s="864">
        <f t="shared" si="4"/>
        <v>0</v>
      </c>
      <c r="X35" s="864"/>
      <c r="Y35" s="864"/>
      <c r="Z35" s="196"/>
    </row>
    <row r="36" spans="1:26" ht="17.100000000000001" customHeight="1" x14ac:dyDescent="0.15">
      <c r="A36" s="196"/>
      <c r="B36" s="829"/>
      <c r="C36" s="830"/>
      <c r="D36" s="852"/>
      <c r="E36" s="874"/>
      <c r="F36" s="855"/>
      <c r="G36" s="266" t="str">
        <f>IF(OR(H36="※",H36=""),"","3階")</f>
        <v>3階</v>
      </c>
      <c r="H36" s="865">
        <v>1</v>
      </c>
      <c r="I36" s="866"/>
      <c r="J36" s="268" t="str">
        <f t="shared" si="5"/>
        <v/>
      </c>
      <c r="K36" s="867">
        <f t="shared" si="1"/>
        <v>1</v>
      </c>
      <c r="L36" s="868"/>
      <c r="M36" s="868"/>
      <c r="N36" s="868"/>
      <c r="O36" s="868"/>
      <c r="P36" s="869"/>
      <c r="Q36" s="256">
        <f t="shared" si="2"/>
        <v>1</v>
      </c>
      <c r="R36" s="269">
        <f t="shared" si="3"/>
        <v>1</v>
      </c>
      <c r="S36" s="196"/>
      <c r="T36" s="264"/>
      <c r="U36" s="264"/>
      <c r="V36" s="264"/>
      <c r="W36" s="864">
        <f t="shared" si="4"/>
        <v>1</v>
      </c>
      <c r="X36" s="864"/>
      <c r="Y36" s="864"/>
      <c r="Z36" s="196"/>
    </row>
    <row r="37" spans="1:26" ht="17.100000000000001" customHeight="1" x14ac:dyDescent="0.15">
      <c r="A37" s="196"/>
      <c r="B37" s="829"/>
      <c r="C37" s="830"/>
      <c r="D37" s="852"/>
      <c r="E37" s="874"/>
      <c r="F37" s="855"/>
      <c r="G37" s="266" t="str">
        <f>IF(OR(H37="※",H37=""),"","2階")</f>
        <v>2階</v>
      </c>
      <c r="H37" s="865">
        <v>1</v>
      </c>
      <c r="I37" s="866"/>
      <c r="J37" s="268" t="str">
        <f t="shared" si="5"/>
        <v/>
      </c>
      <c r="K37" s="867">
        <f t="shared" si="1"/>
        <v>1</v>
      </c>
      <c r="L37" s="868"/>
      <c r="M37" s="868"/>
      <c r="N37" s="868"/>
      <c r="O37" s="868"/>
      <c r="P37" s="869"/>
      <c r="Q37" s="256">
        <f t="shared" si="2"/>
        <v>1</v>
      </c>
      <c r="R37" s="269">
        <f t="shared" si="3"/>
        <v>1</v>
      </c>
      <c r="S37" s="196"/>
      <c r="T37" s="264"/>
      <c r="U37" s="264"/>
      <c r="V37" s="264"/>
      <c r="W37" s="864">
        <f t="shared" si="4"/>
        <v>1</v>
      </c>
      <c r="X37" s="864"/>
      <c r="Y37" s="864"/>
      <c r="Z37" s="196"/>
    </row>
    <row r="38" spans="1:26" ht="17.100000000000001" customHeight="1" thickBot="1" x14ac:dyDescent="0.2">
      <c r="A38" s="196"/>
      <c r="B38" s="790" t="str">
        <f>IF(H28="","","(SR)")</f>
        <v>(SR)</v>
      </c>
      <c r="C38" s="792"/>
      <c r="D38" s="852"/>
      <c r="E38" s="874"/>
      <c r="F38" s="856"/>
      <c r="G38" s="276" t="str">
        <f>IF(H26="","","1階")</f>
        <v>1階</v>
      </c>
      <c r="H38" s="865">
        <v>1</v>
      </c>
      <c r="I38" s="866"/>
      <c r="J38" s="277" t="str">
        <f t="shared" si="5"/>
        <v/>
      </c>
      <c r="K38" s="890">
        <f t="shared" si="1"/>
        <v>1</v>
      </c>
      <c r="L38" s="891"/>
      <c r="M38" s="891"/>
      <c r="N38" s="891"/>
      <c r="O38" s="892"/>
      <c r="P38" s="893"/>
      <c r="Q38" s="278">
        <f t="shared" si="2"/>
        <v>1</v>
      </c>
      <c r="R38" s="279">
        <f t="shared" si="3"/>
        <v>1</v>
      </c>
      <c r="S38" s="196"/>
      <c r="T38" s="264"/>
      <c r="U38" s="264"/>
      <c r="V38" s="264"/>
      <c r="W38" s="864">
        <f t="shared" si="4"/>
        <v>1</v>
      </c>
      <c r="X38" s="864"/>
      <c r="Y38" s="864"/>
      <c r="Z38" s="196"/>
    </row>
    <row r="39" spans="1:26" ht="17.100000000000001" customHeight="1" x14ac:dyDescent="0.15">
      <c r="A39" s="196"/>
      <c r="B39" s="877" t="s">
        <v>341</v>
      </c>
      <c r="C39" s="877"/>
      <c r="D39" s="877"/>
      <c r="E39" s="877"/>
      <c r="F39" s="877"/>
      <c r="G39" s="877"/>
      <c r="H39" s="877"/>
      <c r="I39" s="877"/>
      <c r="J39" s="877"/>
      <c r="K39" s="877"/>
      <c r="L39" s="877"/>
      <c r="M39" s="877"/>
      <c r="N39" s="878"/>
      <c r="O39" s="879" t="s">
        <v>342</v>
      </c>
      <c r="P39" s="880"/>
      <c r="Q39" s="880"/>
      <c r="R39" s="881"/>
      <c r="S39" s="196"/>
      <c r="T39" s="280"/>
      <c r="U39" s="208"/>
      <c r="V39" s="208"/>
      <c r="W39" s="281"/>
      <c r="X39" s="281"/>
      <c r="Y39" s="281"/>
      <c r="Z39" s="196"/>
    </row>
    <row r="40" spans="1:26" ht="17.100000000000001" customHeight="1" x14ac:dyDescent="0.15">
      <c r="A40" s="196"/>
      <c r="B40" s="884" t="s">
        <v>343</v>
      </c>
      <c r="C40" s="884"/>
      <c r="D40" s="884"/>
      <c r="E40" s="884"/>
      <c r="F40" s="884"/>
      <c r="G40" s="884"/>
      <c r="H40" s="884"/>
      <c r="I40" s="884"/>
      <c r="J40" s="884"/>
      <c r="K40" s="884"/>
      <c r="L40" s="884"/>
      <c r="M40" s="884"/>
      <c r="N40" s="885"/>
      <c r="O40" s="886" t="str">
        <f>IF(H26="","","Ｘ方向")</f>
        <v>Ｘ方向</v>
      </c>
      <c r="P40" s="887"/>
      <c r="Q40" s="888" t="str">
        <f>IF(H26="","","Ｙ方向")</f>
        <v>Ｙ方向</v>
      </c>
      <c r="R40" s="889"/>
      <c r="S40" s="196"/>
      <c r="T40" s="280"/>
      <c r="U40" s="208"/>
      <c r="V40" s="208"/>
      <c r="W40" s="280"/>
      <c r="X40" s="280"/>
      <c r="Y40" s="280"/>
      <c r="Z40" s="283"/>
    </row>
    <row r="41" spans="1:26" ht="17.100000000000001" customHeight="1" x14ac:dyDescent="0.15">
      <c r="A41" s="196"/>
      <c r="B41" s="884" t="s">
        <v>344</v>
      </c>
      <c r="C41" s="884"/>
      <c r="D41" s="884"/>
      <c r="E41" s="884"/>
      <c r="F41" s="884"/>
      <c r="G41" s="884"/>
      <c r="H41" s="884"/>
      <c r="I41" s="884"/>
      <c r="J41" s="884"/>
      <c r="K41" s="884"/>
      <c r="L41" s="884"/>
      <c r="M41" s="884"/>
      <c r="N41" s="885"/>
      <c r="O41" s="284" t="str">
        <f>IF(OR(R23="",R27="",R31="",R35="",H26=""),"","6階")</f>
        <v/>
      </c>
      <c r="P41" s="285" t="str">
        <f>IF(OR(R23="",R27="",R31="",R35="",H26=""),"",IF(O23="●","((0.80))",ROUNDDOWN($R$8*$R$9*$R$10*$R$11*$R$13*$R$14*$R$19*$R$20*$R$21*R23*R31,2)))</f>
        <v/>
      </c>
      <c r="Q41" s="286" t="str">
        <f>IF(OR(R23="",R27="",R31="",R35="",H26=""),"","6階")</f>
        <v/>
      </c>
      <c r="R41" s="287" t="str">
        <f>IF(OR(R23="",R27="",R31="",R35="",H26=""),"",IF(O27="●","((0.80))",ROUNDDOWN($R$8*$R$9*$R$10*$R$11*$R$13*$R$14*$R$19*$R$20*$R$21*R27*R35,2)))</f>
        <v/>
      </c>
      <c r="S41" s="196"/>
      <c r="T41" s="280"/>
      <c r="U41" s="208"/>
      <c r="V41" s="208"/>
      <c r="W41" s="280"/>
      <c r="X41" s="280"/>
      <c r="Y41" s="280"/>
      <c r="Z41" s="283"/>
    </row>
    <row r="42" spans="1:26" ht="17.100000000000001" customHeight="1" x14ac:dyDescent="0.15">
      <c r="A42" s="196"/>
      <c r="B42" s="884" t="s">
        <v>345</v>
      </c>
      <c r="C42" s="884"/>
      <c r="D42" s="884"/>
      <c r="E42" s="884"/>
      <c r="F42" s="884"/>
      <c r="G42" s="884"/>
      <c r="H42" s="884"/>
      <c r="I42" s="884"/>
      <c r="J42" s="884"/>
      <c r="K42" s="884"/>
      <c r="L42" s="884"/>
      <c r="M42" s="884"/>
      <c r="N42" s="885"/>
      <c r="O42" s="284" t="str">
        <f>IF(OR(R24="",R28="",R32="",R36="",H26=""),"","3階")</f>
        <v>3階</v>
      </c>
      <c r="P42" s="285">
        <f>IF(OR(R24="",R28="",R32="",R36="",H26=""),"",IF(O24="●","((0.80))",ROUNDDOWN($R$8*$R$9*$R$10*$R$11*$R$13*$R$14*$R$19*$R$20*$R$21*R24*R32,2)))</f>
        <v>1</v>
      </c>
      <c r="Q42" s="286" t="str">
        <f>IF(OR(R24="",R28="",R32="",R36="",H26=""),"","3階")</f>
        <v>3階</v>
      </c>
      <c r="R42" s="287">
        <f>IF(OR(R24="",R28="",R32="",R36="",H26=""),"",IF(O28="●","((0.80))",ROUNDDOWN($R$8*$R$9*$R$10*$R$11*$R$13*$R$14*$R$19*$R$20*$R$21*R28*R36,2)))</f>
        <v>0.78</v>
      </c>
      <c r="S42" s="196"/>
      <c r="T42" s="280"/>
      <c r="U42" s="208"/>
      <c r="V42" s="208"/>
      <c r="W42" s="280"/>
      <c r="X42" s="280"/>
      <c r="Y42" s="280"/>
      <c r="Z42" s="283"/>
    </row>
    <row r="43" spans="1:26" ht="17.100000000000001" customHeight="1" x14ac:dyDescent="0.15">
      <c r="A43" s="196"/>
      <c r="B43" s="282" t="s">
        <v>346</v>
      </c>
      <c r="C43" s="282"/>
      <c r="D43" s="282"/>
      <c r="E43" s="282"/>
      <c r="F43" s="282"/>
      <c r="G43" s="282"/>
      <c r="H43" s="282"/>
      <c r="I43" s="282"/>
      <c r="J43" s="282"/>
      <c r="K43" s="282"/>
      <c r="L43" s="282"/>
      <c r="M43" s="282"/>
      <c r="N43" s="282"/>
      <c r="O43" s="284" t="str">
        <f>IF(OR(R25="",R29="",R33="",R37="",H26=""),"","2階")</f>
        <v>2階</v>
      </c>
      <c r="P43" s="285">
        <f>IF(OR(R25="",R29="",R33="",R37="",H26=""),"",IF(O25="●","((0.80))",ROUNDDOWN($R$8*$R$9*$R$10*$R$11*$R$13*$R$14*$R$19*$R$20*$R$21*R25*R33,2)))</f>
        <v>1</v>
      </c>
      <c r="Q43" s="286" t="str">
        <f>IF(OR(R25="",R29="",R33="",R37="",H26=""),"","2階")</f>
        <v>2階</v>
      </c>
      <c r="R43" s="287">
        <f>IF(OR(R25="",R29="",R33="",R37="",H26=""),"",IF(O29="●","((0.80))",ROUNDDOWN($R$8*$R$9*$R$10*$R$11*$R$13*$R$14*$R$19*$R$20*$R$21*R29*R37,2)))</f>
        <v>1</v>
      </c>
      <c r="S43" s="196"/>
      <c r="T43" s="208"/>
      <c r="U43" s="208"/>
      <c r="V43" s="208"/>
      <c r="W43" s="208"/>
      <c r="X43" s="208"/>
      <c r="Y43" s="208"/>
      <c r="Z43" s="196"/>
    </row>
    <row r="44" spans="1:26" ht="17.100000000000001" customHeight="1" thickBot="1" x14ac:dyDescent="0.2">
      <c r="A44" s="196"/>
      <c r="B44" s="282" t="s">
        <v>347</v>
      </c>
      <c r="C44" s="282"/>
      <c r="D44" s="282"/>
      <c r="E44" s="282"/>
      <c r="F44" s="282"/>
      <c r="G44" s="282"/>
      <c r="H44" s="282"/>
      <c r="I44" s="282"/>
      <c r="J44" s="282"/>
      <c r="K44" s="282"/>
      <c r="L44" s="282"/>
      <c r="M44" s="282"/>
      <c r="N44" s="282"/>
      <c r="O44" s="288" t="str">
        <f>IF(OR(R26="",R30="",R34="",R38="",H26=""),"","1階")</f>
        <v>1階</v>
      </c>
      <c r="P44" s="289">
        <f>IF(OR(R26="",R30="",R34="",R38="",H26=""),"",IF(O26="●","((0.80))",ROUNDDOWN($R$8*$R$9*$R$10*$R$11*$R$13*$R$14*$R$19*$R$20*$R$21*R26*R34,2)))</f>
        <v>0.86</v>
      </c>
      <c r="Q44" s="290" t="str">
        <f>IF(OR(R26="",R30="",R34="",R38="",H26=""),"","1階")</f>
        <v>1階</v>
      </c>
      <c r="R44" s="291">
        <f>IF(OR(R26="",R30="",R34="",R38="",H26=""),"",IF(O30="●","((0.80))",ROUNDDOWN($R$8*$R$9*$R$10*$R$11*$R$13*$R$14*$R$19*$R$20*$R$21*R30*R38,2)))</f>
        <v>1</v>
      </c>
      <c r="S44" s="196"/>
      <c r="T44" s="208"/>
      <c r="U44" s="208"/>
      <c r="V44" s="208"/>
      <c r="W44" s="208"/>
      <c r="X44" s="208"/>
      <c r="Y44" s="208"/>
      <c r="Z44" s="196"/>
    </row>
    <row r="45" spans="1:26" ht="17.100000000000001" customHeight="1" x14ac:dyDescent="0.15">
      <c r="A45" s="196"/>
      <c r="B45" s="282" t="s">
        <v>348</v>
      </c>
      <c r="C45" s="282"/>
      <c r="D45" s="282"/>
      <c r="E45" s="282"/>
      <c r="F45" s="282"/>
      <c r="G45" s="282"/>
      <c r="H45" s="282"/>
      <c r="I45" s="282"/>
      <c r="J45" s="282"/>
      <c r="K45" s="282"/>
      <c r="L45" s="282"/>
      <c r="M45" s="282"/>
      <c r="N45" s="282"/>
      <c r="O45" s="292"/>
      <c r="P45" s="292"/>
      <c r="Q45" s="292"/>
      <c r="R45" s="292"/>
      <c r="S45" s="196"/>
      <c r="T45" s="208"/>
      <c r="U45" s="208"/>
      <c r="V45" s="208"/>
      <c r="W45" s="208"/>
      <c r="X45" s="208"/>
      <c r="Y45" s="208"/>
      <c r="Z45" s="196"/>
    </row>
    <row r="46" spans="1:26" ht="17.100000000000001" customHeight="1" x14ac:dyDescent="0.15">
      <c r="A46" s="196"/>
      <c r="B46" s="282" t="s">
        <v>349</v>
      </c>
      <c r="C46" s="282"/>
      <c r="D46" s="282"/>
      <c r="E46" s="282"/>
      <c r="F46" s="282"/>
      <c r="G46" s="282"/>
      <c r="H46" s="282"/>
      <c r="I46" s="282"/>
      <c r="J46" s="282"/>
      <c r="K46" s="282"/>
      <c r="L46" s="282"/>
      <c r="M46" s="282"/>
      <c r="N46" s="282"/>
      <c r="O46" s="293"/>
      <c r="P46" s="293"/>
      <c r="Q46" s="293"/>
      <c r="R46" s="293"/>
      <c r="S46" s="196"/>
      <c r="T46" s="208"/>
      <c r="U46" s="208"/>
      <c r="V46" s="208"/>
      <c r="W46" s="208"/>
      <c r="X46" s="208"/>
      <c r="Y46" s="208"/>
      <c r="Z46" s="196"/>
    </row>
    <row r="47" spans="1:26" ht="17.100000000000001" customHeight="1" x14ac:dyDescent="0.15">
      <c r="A47" s="196"/>
      <c r="B47" s="282" t="s">
        <v>350</v>
      </c>
      <c r="C47" s="282"/>
      <c r="D47" s="282"/>
      <c r="E47" s="282"/>
      <c r="F47" s="282"/>
      <c r="G47" s="282"/>
      <c r="H47" s="282"/>
      <c r="I47" s="282"/>
      <c r="J47" s="282"/>
      <c r="K47" s="282"/>
      <c r="L47" s="282"/>
      <c r="M47" s="282"/>
      <c r="N47" s="282"/>
      <c r="O47" s="293"/>
      <c r="P47" s="293"/>
      <c r="Q47" s="293"/>
      <c r="R47" s="293"/>
      <c r="S47" s="196"/>
      <c r="T47" s="294"/>
      <c r="U47" s="294"/>
      <c r="V47" s="294"/>
      <c r="W47" s="294"/>
      <c r="X47" s="294"/>
      <c r="Y47" s="294"/>
      <c r="Z47" s="196"/>
    </row>
    <row r="48" spans="1:26" ht="17.100000000000001" customHeight="1" x14ac:dyDescent="0.15">
      <c r="A48" s="196"/>
      <c r="B48" s="282" t="s">
        <v>351</v>
      </c>
      <c r="C48" s="282"/>
      <c r="D48" s="282"/>
      <c r="E48" s="282"/>
      <c r="F48" s="282"/>
      <c r="G48" s="282"/>
      <c r="H48" s="282"/>
      <c r="I48" s="282"/>
      <c r="J48" s="282"/>
      <c r="K48" s="282"/>
      <c r="L48" s="282"/>
      <c r="M48" s="282"/>
      <c r="N48" s="282"/>
      <c r="O48" s="293"/>
      <c r="P48" s="293"/>
      <c r="Q48" s="293"/>
      <c r="R48" s="293"/>
      <c r="S48" s="196"/>
      <c r="T48" s="295"/>
      <c r="U48" s="295"/>
      <c r="V48" s="295"/>
      <c r="W48" s="295"/>
      <c r="X48" s="295"/>
      <c r="Y48" s="295"/>
      <c r="Z48" s="196"/>
    </row>
    <row r="49" spans="1:28" ht="17.100000000000001" customHeight="1" x14ac:dyDescent="0.15">
      <c r="A49" s="196"/>
      <c r="B49" s="296" t="s">
        <v>352</v>
      </c>
      <c r="C49" s="296"/>
      <c r="D49" s="296"/>
      <c r="E49" s="296"/>
      <c r="F49" s="296"/>
      <c r="G49" s="296"/>
      <c r="H49" s="296"/>
      <c r="I49" s="296"/>
      <c r="J49" s="296"/>
      <c r="K49" s="282"/>
      <c r="L49" s="282"/>
      <c r="M49" s="282"/>
      <c r="N49" s="282"/>
      <c r="O49" s="293"/>
      <c r="P49" s="293"/>
      <c r="Q49" s="293"/>
      <c r="R49" s="293"/>
      <c r="S49" s="196"/>
      <c r="T49" s="295"/>
      <c r="U49" s="295"/>
      <c r="V49" s="295"/>
      <c r="W49" s="295"/>
      <c r="X49" s="295"/>
      <c r="Y49" s="295"/>
      <c r="Z49" s="196"/>
    </row>
    <row r="50" spans="1:28" ht="17.100000000000001" customHeight="1" x14ac:dyDescent="0.15">
      <c r="A50" s="196"/>
      <c r="B50" s="296" t="s">
        <v>353</v>
      </c>
      <c r="C50" s="282"/>
      <c r="D50" s="282"/>
      <c r="E50" s="282"/>
      <c r="F50" s="282"/>
      <c r="G50" s="282"/>
      <c r="H50" s="282"/>
      <c r="I50" s="282"/>
      <c r="J50" s="282"/>
      <c r="K50" s="282"/>
      <c r="L50" s="282"/>
      <c r="M50" s="282"/>
      <c r="N50" s="282"/>
      <c r="O50" s="293"/>
      <c r="P50" s="293"/>
      <c r="Q50" s="293"/>
      <c r="R50" s="293"/>
      <c r="S50" s="196"/>
      <c r="T50" s="295"/>
      <c r="U50" s="295"/>
      <c r="V50" s="295"/>
      <c r="W50" s="295"/>
      <c r="X50" s="295"/>
      <c r="Y50" s="295"/>
      <c r="Z50" s="196"/>
    </row>
    <row r="51" spans="1:28" ht="17.100000000000001" customHeight="1" x14ac:dyDescent="0.15">
      <c r="A51" s="196"/>
      <c r="B51" s="296" t="s">
        <v>354</v>
      </c>
      <c r="C51" s="282"/>
      <c r="D51" s="282"/>
      <c r="E51" s="282"/>
      <c r="F51" s="282"/>
      <c r="G51" s="282"/>
      <c r="H51" s="282"/>
      <c r="I51" s="282"/>
      <c r="J51" s="282"/>
      <c r="K51" s="282"/>
      <c r="L51" s="282"/>
      <c r="M51" s="282"/>
      <c r="N51" s="282"/>
      <c r="O51" s="293"/>
      <c r="P51" s="293"/>
      <c r="Q51" s="293"/>
      <c r="R51" s="293"/>
      <c r="S51" s="196"/>
      <c r="T51" s="295"/>
      <c r="U51" s="295"/>
      <c r="V51" s="295"/>
      <c r="W51" s="295"/>
      <c r="X51" s="295"/>
      <c r="Y51" s="295"/>
      <c r="Z51" s="196"/>
    </row>
    <row r="52" spans="1:28" ht="17.100000000000001" customHeight="1" x14ac:dyDescent="0.15">
      <c r="A52" s="196"/>
      <c r="B52" s="282" t="s">
        <v>355</v>
      </c>
      <c r="C52" s="282"/>
      <c r="D52" s="282"/>
      <c r="E52" s="282"/>
      <c r="F52" s="282"/>
      <c r="G52" s="282"/>
      <c r="H52" s="282"/>
      <c r="I52" s="282"/>
      <c r="J52" s="282"/>
      <c r="K52" s="282"/>
      <c r="L52" s="282"/>
      <c r="M52" s="282"/>
      <c r="N52" s="282"/>
      <c r="O52" s="293"/>
      <c r="P52" s="293"/>
      <c r="Q52" s="293"/>
      <c r="R52" s="293"/>
      <c r="S52" s="196"/>
      <c r="T52" s="295"/>
      <c r="U52" s="295"/>
      <c r="V52" s="295"/>
      <c r="W52" s="295"/>
      <c r="X52" s="295"/>
      <c r="Y52" s="295"/>
      <c r="Z52" s="196"/>
    </row>
    <row r="53" spans="1:28" ht="17.100000000000001" customHeight="1" x14ac:dyDescent="0.15">
      <c r="A53" s="196"/>
      <c r="B53" s="282" t="s">
        <v>356</v>
      </c>
      <c r="C53" s="282"/>
      <c r="D53" s="282"/>
      <c r="E53" s="282"/>
      <c r="F53" s="282"/>
      <c r="G53" s="282"/>
      <c r="H53" s="282"/>
      <c r="I53" s="282"/>
      <c r="J53" s="282"/>
      <c r="K53" s="282"/>
      <c r="L53" s="282"/>
      <c r="M53" s="282"/>
      <c r="N53" s="282"/>
      <c r="O53" s="293"/>
      <c r="P53" s="293"/>
      <c r="Q53" s="293"/>
      <c r="R53" s="293"/>
      <c r="S53" s="196"/>
      <c r="T53" s="295"/>
      <c r="U53" s="295"/>
      <c r="V53" s="295"/>
      <c r="W53" s="295"/>
      <c r="X53" s="295"/>
      <c r="Y53" s="295"/>
      <c r="Z53" s="196"/>
    </row>
    <row r="54" spans="1:28" ht="17.100000000000001" customHeight="1" x14ac:dyDescent="0.15">
      <c r="A54" s="196"/>
      <c r="B54" s="282" t="s">
        <v>357</v>
      </c>
      <c r="C54" s="282"/>
      <c r="D54" s="282"/>
      <c r="E54" s="282"/>
      <c r="F54" s="282"/>
      <c r="G54" s="282"/>
      <c r="H54" s="282"/>
      <c r="I54" s="282"/>
      <c r="J54" s="282"/>
      <c r="K54" s="282"/>
      <c r="L54" s="282"/>
      <c r="M54" s="282"/>
      <c r="N54" s="282"/>
      <c r="O54" s="293"/>
      <c r="P54" s="293"/>
      <c r="Q54" s="293"/>
      <c r="R54" s="293"/>
      <c r="S54" s="196"/>
      <c r="T54" s="295"/>
      <c r="U54" s="295"/>
      <c r="V54" s="295"/>
      <c r="W54" s="295"/>
      <c r="X54" s="295"/>
      <c r="Y54" s="295"/>
      <c r="Z54" s="196"/>
    </row>
    <row r="55" spans="1:28" ht="17.100000000000001" customHeight="1" x14ac:dyDescent="0.15">
      <c r="A55" s="196"/>
      <c r="B55" s="297"/>
      <c r="C55" s="297"/>
      <c r="D55" s="297"/>
      <c r="E55" s="297"/>
      <c r="F55" s="297"/>
      <c r="G55" s="297"/>
      <c r="H55" s="297"/>
      <c r="I55" s="297"/>
      <c r="J55" s="297"/>
      <c r="K55" s="297"/>
      <c r="L55" s="298"/>
      <c r="M55" s="297"/>
      <c r="N55" s="297"/>
      <c r="O55" s="297"/>
      <c r="P55" s="297"/>
      <c r="Q55" s="297"/>
      <c r="R55" s="297"/>
      <c r="S55" s="196"/>
      <c r="T55" s="208"/>
      <c r="U55" s="208"/>
      <c r="V55" s="208"/>
      <c r="W55" s="208"/>
      <c r="X55" s="208"/>
      <c r="Y55" s="208"/>
      <c r="Z55" s="196"/>
    </row>
    <row r="56" spans="1:28" ht="17.100000000000001" customHeight="1" x14ac:dyDescent="0.15">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row>
    <row r="57" spans="1:28" ht="17.100000000000001" customHeight="1" x14ac:dyDescent="0.15">
      <c r="U57" s="282"/>
    </row>
  </sheetData>
  <mergeCells count="125">
    <mergeCell ref="B40:N40"/>
    <mergeCell ref="O40:P40"/>
    <mergeCell ref="Q40:R40"/>
    <mergeCell ref="B41:N41"/>
    <mergeCell ref="B42:N42"/>
    <mergeCell ref="W37:Y37"/>
    <mergeCell ref="B38:C38"/>
    <mergeCell ref="H38:I38"/>
    <mergeCell ref="K38:P38"/>
    <mergeCell ref="W38:Y38"/>
    <mergeCell ref="K33:P33"/>
    <mergeCell ref="W33:Y33"/>
    <mergeCell ref="B39:N39"/>
    <mergeCell ref="O39:R39"/>
    <mergeCell ref="W34:Y34"/>
    <mergeCell ref="D35:D38"/>
    <mergeCell ref="F35:F38"/>
    <mergeCell ref="H35:I35"/>
    <mergeCell ref="K35:P35"/>
    <mergeCell ref="W35:Y35"/>
    <mergeCell ref="E36:E38"/>
    <mergeCell ref="H36:I36"/>
    <mergeCell ref="H29:I29"/>
    <mergeCell ref="K29:P29"/>
    <mergeCell ref="W29:Y29"/>
    <mergeCell ref="B30:C30"/>
    <mergeCell ref="H30:I30"/>
    <mergeCell ref="K30:P30"/>
    <mergeCell ref="W30:Y30"/>
    <mergeCell ref="B31:C37"/>
    <mergeCell ref="D31:D34"/>
    <mergeCell ref="E31:E32"/>
    <mergeCell ref="F31:F34"/>
    <mergeCell ref="H31:I31"/>
    <mergeCell ref="K31:P31"/>
    <mergeCell ref="H34:I34"/>
    <mergeCell ref="K34:P34"/>
    <mergeCell ref="H37:I37"/>
    <mergeCell ref="K37:P37"/>
    <mergeCell ref="K36:P36"/>
    <mergeCell ref="W36:Y36"/>
    <mergeCell ref="W31:Y31"/>
    <mergeCell ref="H32:I32"/>
    <mergeCell ref="K32:P32"/>
    <mergeCell ref="W32:Y32"/>
    <mergeCell ref="H33:I33"/>
    <mergeCell ref="B23:C29"/>
    <mergeCell ref="D23:D26"/>
    <mergeCell ref="F23:F26"/>
    <mergeCell ref="H23:I23"/>
    <mergeCell ref="H26:I26"/>
    <mergeCell ref="K23:P23"/>
    <mergeCell ref="W23:Y23"/>
    <mergeCell ref="H24:I24"/>
    <mergeCell ref="K24:P24"/>
    <mergeCell ref="W24:Y24"/>
    <mergeCell ref="H25:I25"/>
    <mergeCell ref="K25:P25"/>
    <mergeCell ref="W25:Y25"/>
    <mergeCell ref="K26:P26"/>
    <mergeCell ref="W26:Y26"/>
    <mergeCell ref="D27:D30"/>
    <mergeCell ref="F27:F30"/>
    <mergeCell ref="H27:I27"/>
    <mergeCell ref="K27:P27"/>
    <mergeCell ref="W27:Y27"/>
    <mergeCell ref="E28:E30"/>
    <mergeCell ref="H28:I28"/>
    <mergeCell ref="K28:P28"/>
    <mergeCell ref="W28:Y28"/>
    <mergeCell ref="B19:C21"/>
    <mergeCell ref="E19:G19"/>
    <mergeCell ref="H19:J19"/>
    <mergeCell ref="E20:G20"/>
    <mergeCell ref="H20:J20"/>
    <mergeCell ref="E21:G21"/>
    <mergeCell ref="H21:J21"/>
    <mergeCell ref="B22:C22"/>
    <mergeCell ref="E22:G22"/>
    <mergeCell ref="H22:J22"/>
    <mergeCell ref="Q14:Q15"/>
    <mergeCell ref="R14:R15"/>
    <mergeCell ref="E16:G16"/>
    <mergeCell ref="H16:J16"/>
    <mergeCell ref="B17:C18"/>
    <mergeCell ref="E17:G17"/>
    <mergeCell ref="H17:J17"/>
    <mergeCell ref="E18:G18"/>
    <mergeCell ref="H18:J18"/>
    <mergeCell ref="B8:C16"/>
    <mergeCell ref="E8:G8"/>
    <mergeCell ref="H8:J8"/>
    <mergeCell ref="E9:G9"/>
    <mergeCell ref="H9:J9"/>
    <mergeCell ref="E10:G10"/>
    <mergeCell ref="H10:J10"/>
    <mergeCell ref="D11:D12"/>
    <mergeCell ref="E13:G13"/>
    <mergeCell ref="H13:J13"/>
    <mergeCell ref="D14:D15"/>
    <mergeCell ref="E14:G15"/>
    <mergeCell ref="H14:J15"/>
    <mergeCell ref="B2:D2"/>
    <mergeCell ref="E2:R2"/>
    <mergeCell ref="B3:D3"/>
    <mergeCell ref="E3:R3"/>
    <mergeCell ref="B5:J5"/>
    <mergeCell ref="B6:G7"/>
    <mergeCell ref="H6:J7"/>
    <mergeCell ref="K6:P6"/>
    <mergeCell ref="Q6:R6"/>
    <mergeCell ref="K11:K12"/>
    <mergeCell ref="L11:L12"/>
    <mergeCell ref="M11:M12"/>
    <mergeCell ref="O11:O12"/>
    <mergeCell ref="P11:P12"/>
    <mergeCell ref="Q11:Q12"/>
    <mergeCell ref="R11:R12"/>
    <mergeCell ref="E12:G12"/>
    <mergeCell ref="H12:J12"/>
    <mergeCell ref="E11:G11"/>
    <mergeCell ref="H11:J11"/>
    <mergeCell ref="K14:K15"/>
    <mergeCell ref="M14:M15"/>
    <mergeCell ref="O14:O15"/>
  </mergeCells>
  <phoneticPr fontId="21"/>
  <conditionalFormatting sqref="B2:D3 H8:J15 H19:J21 H23:I38 K9:K22 M9:M22 O9:O22">
    <cfRule type="cellIs" dxfId="1" priority="2" stopIfTrue="1" operator="notEqual">
      <formula>"※"</formula>
    </cfRule>
  </conditionalFormatting>
  <conditionalFormatting sqref="G23:G38">
    <cfRule type="cellIs" dxfId="0" priority="1" stopIfTrue="1" operator="notEqual">
      <formula>0</formula>
    </cfRule>
  </conditionalFormatting>
  <dataValidations count="1">
    <dataValidation type="list" showInputMessage="1" showErrorMessage="1" sqref="O8:O22 K8:K22 M8:M22" xr:uid="{00000000-0002-0000-0800-000000000000}">
      <formula1>"※,●,"</formula1>
    </dataValidation>
  </dataValidations>
  <printOptions horizontalCentered="1"/>
  <pageMargins left="0.78740157480314965" right="0.78740157480314965" top="0.78740157480314965" bottom="0.78740157480314965"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92"/>
  <sheetViews>
    <sheetView view="pageBreakPreview" topLeftCell="A7" zoomScaleNormal="100" zoomScaleSheetLayoutView="100" workbookViewId="0">
      <selection activeCell="AP7" sqref="AP7"/>
    </sheetView>
  </sheetViews>
  <sheetFormatPr defaultColWidth="2.375" defaultRowHeight="13.5" x14ac:dyDescent="0.15"/>
  <sheetData>
    <row r="1" spans="1:37" ht="22.5" customHeight="1" x14ac:dyDescent="0.15">
      <c r="A1" s="431"/>
      <c r="B1" s="431"/>
      <c r="C1" s="432" t="s">
        <v>503</v>
      </c>
      <c r="D1" s="431"/>
      <c r="E1" s="431"/>
      <c r="F1" s="431"/>
      <c r="G1" s="431"/>
      <c r="H1" s="431"/>
      <c r="I1" s="432"/>
      <c r="J1" s="431"/>
      <c r="K1" s="431"/>
      <c r="L1" s="431"/>
      <c r="M1" s="431"/>
      <c r="N1" s="431"/>
      <c r="O1" s="432"/>
      <c r="P1" s="431"/>
      <c r="Q1" s="431"/>
      <c r="R1" s="431"/>
      <c r="S1" s="431"/>
      <c r="T1" s="431"/>
      <c r="U1" s="432"/>
      <c r="V1" s="431"/>
      <c r="W1" s="431"/>
      <c r="X1" s="431"/>
      <c r="Y1" s="431"/>
      <c r="Z1" s="431"/>
      <c r="AA1" s="432"/>
      <c r="AB1" s="431"/>
      <c r="AC1" s="431"/>
      <c r="AD1" s="431"/>
      <c r="AE1" s="431"/>
      <c r="AF1" s="431"/>
      <c r="AG1" s="432"/>
      <c r="AH1" s="431"/>
      <c r="AI1" s="431"/>
      <c r="AJ1" s="431"/>
      <c r="AK1" s="431"/>
    </row>
    <row r="2" spans="1:37" ht="22.5" customHeight="1" x14ac:dyDescent="0.15">
      <c r="A2" s="431"/>
      <c r="B2" s="431"/>
      <c r="C2" s="432"/>
      <c r="D2" s="431"/>
      <c r="E2" s="431"/>
      <c r="F2" s="431"/>
      <c r="G2" s="431"/>
      <c r="H2" s="431"/>
      <c r="I2" s="432"/>
      <c r="J2" s="431"/>
      <c r="K2" s="431"/>
      <c r="L2" s="431"/>
      <c r="M2" s="431"/>
      <c r="N2" s="431"/>
      <c r="O2" s="432"/>
      <c r="P2" s="431"/>
      <c r="Q2" s="431"/>
      <c r="R2" s="431"/>
      <c r="S2" s="431"/>
      <c r="T2" s="431"/>
      <c r="U2" s="432"/>
      <c r="V2" s="431"/>
      <c r="W2" s="431"/>
      <c r="X2" s="431"/>
      <c r="Y2" s="431"/>
      <c r="Z2" s="431"/>
      <c r="AA2" s="432"/>
      <c r="AB2" s="431"/>
      <c r="AC2" s="431"/>
      <c r="AD2" s="431"/>
      <c r="AE2" s="431"/>
      <c r="AF2" s="431"/>
      <c r="AG2" s="432"/>
      <c r="AH2" s="431"/>
      <c r="AI2" s="431"/>
      <c r="AJ2" s="431"/>
      <c r="AK2" s="431"/>
    </row>
    <row r="3" spans="1:37" ht="22.5" customHeight="1" x14ac:dyDescent="0.15">
      <c r="A3" s="431"/>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row>
    <row r="4" spans="1:37" ht="23.1" customHeight="1" x14ac:dyDescent="0.15">
      <c r="A4" s="431"/>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row>
    <row r="5" spans="1:37" ht="23.1" customHeight="1" x14ac:dyDescent="0.15">
      <c r="A5" s="431"/>
      <c r="B5" s="431"/>
      <c r="C5" s="432"/>
      <c r="D5" s="431"/>
      <c r="E5" s="431"/>
      <c r="F5" s="431"/>
      <c r="G5" s="431"/>
      <c r="H5" s="431"/>
      <c r="I5" s="432"/>
      <c r="J5" s="431"/>
      <c r="K5" s="431"/>
      <c r="L5" s="431"/>
      <c r="M5" s="431"/>
      <c r="N5" s="431"/>
      <c r="O5" s="432"/>
      <c r="P5" s="431"/>
      <c r="Q5" s="431"/>
      <c r="R5" s="431"/>
      <c r="S5" s="431"/>
      <c r="T5" s="431"/>
      <c r="U5" s="432"/>
      <c r="V5" s="431"/>
      <c r="W5" s="431"/>
      <c r="X5" s="431"/>
      <c r="Y5" s="431"/>
      <c r="Z5" s="431"/>
      <c r="AA5" s="432"/>
      <c r="AB5" s="431"/>
      <c r="AC5" s="431"/>
      <c r="AD5" s="431"/>
      <c r="AE5" s="431"/>
      <c r="AF5" s="431"/>
      <c r="AG5" s="432"/>
      <c r="AH5" s="431"/>
      <c r="AI5" s="431"/>
      <c r="AJ5" s="431"/>
      <c r="AK5" s="431"/>
    </row>
    <row r="6" spans="1:37" ht="23.1" customHeight="1" x14ac:dyDescent="0.15">
      <c r="A6" s="431"/>
      <c r="B6" s="431"/>
      <c r="C6" s="432"/>
      <c r="D6" s="431"/>
      <c r="E6" s="431"/>
      <c r="F6" s="431"/>
      <c r="G6" s="431"/>
      <c r="H6" s="431"/>
      <c r="I6" s="432"/>
      <c r="J6" s="431"/>
      <c r="K6" s="431"/>
      <c r="L6" s="431"/>
      <c r="M6" s="431"/>
      <c r="N6" s="431"/>
      <c r="O6" s="432"/>
      <c r="P6" s="431"/>
      <c r="Q6" s="431"/>
      <c r="R6" s="431"/>
      <c r="S6" s="431"/>
      <c r="T6" s="431"/>
      <c r="U6" s="432"/>
      <c r="V6" s="431"/>
      <c r="W6" s="431"/>
      <c r="X6" s="431"/>
      <c r="Y6" s="431"/>
      <c r="Z6" s="431"/>
      <c r="AA6" s="432"/>
      <c r="AB6" s="431"/>
      <c r="AC6" s="431"/>
      <c r="AD6" s="431"/>
      <c r="AE6" s="431"/>
      <c r="AF6" s="431"/>
      <c r="AG6" s="432"/>
      <c r="AH6" s="431"/>
      <c r="AI6" s="431"/>
      <c r="AJ6" s="431"/>
      <c r="AK6" s="431"/>
    </row>
    <row r="7" spans="1:37" ht="23.1" customHeight="1" x14ac:dyDescent="0.15">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row>
    <row r="8" spans="1:37" ht="23.1" customHeight="1" x14ac:dyDescent="0.15">
      <c r="A8" s="431"/>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row>
    <row r="9" spans="1:37" ht="23.1" customHeight="1" x14ac:dyDescent="0.15">
      <c r="A9" s="431"/>
      <c r="B9" s="431"/>
      <c r="C9" s="432"/>
      <c r="D9" s="431"/>
      <c r="E9" s="431"/>
      <c r="F9" s="431"/>
      <c r="G9" s="431"/>
      <c r="H9" s="431"/>
      <c r="I9" s="432"/>
      <c r="J9" s="431"/>
      <c r="K9" s="431"/>
      <c r="L9" s="431"/>
      <c r="M9" s="431"/>
      <c r="N9" s="431"/>
      <c r="O9" s="432"/>
      <c r="P9" s="431"/>
      <c r="Q9" s="431"/>
      <c r="R9" s="431"/>
      <c r="S9" s="431"/>
      <c r="T9" s="431"/>
      <c r="U9" s="432"/>
      <c r="V9" s="431"/>
      <c r="W9" s="431"/>
      <c r="X9" s="431"/>
      <c r="Y9" s="431"/>
      <c r="Z9" s="431"/>
      <c r="AA9" s="432"/>
      <c r="AB9" s="431"/>
      <c r="AC9" s="431"/>
      <c r="AD9" s="431"/>
      <c r="AE9" s="431"/>
      <c r="AF9" s="431"/>
      <c r="AG9" s="432"/>
      <c r="AH9" s="431"/>
      <c r="AI9" s="431"/>
      <c r="AJ9" s="431"/>
      <c r="AK9" s="431"/>
    </row>
    <row r="10" spans="1:37" ht="23.1" customHeight="1" x14ac:dyDescent="0.15">
      <c r="A10" s="431"/>
      <c r="B10" s="431"/>
      <c r="C10" s="432"/>
      <c r="D10" s="431"/>
      <c r="E10" s="431"/>
      <c r="F10" s="431"/>
      <c r="G10" s="431"/>
      <c r="H10" s="431"/>
      <c r="I10" s="432"/>
      <c r="J10" s="431"/>
      <c r="K10" s="431"/>
      <c r="L10" s="431"/>
      <c r="M10" s="431"/>
      <c r="N10" s="431"/>
      <c r="O10" s="432"/>
      <c r="P10" s="431"/>
      <c r="Q10" s="431"/>
      <c r="R10" s="431"/>
      <c r="S10" s="431"/>
      <c r="T10" s="431"/>
      <c r="U10" s="432"/>
      <c r="V10" s="431"/>
      <c r="W10" s="431"/>
      <c r="X10" s="431"/>
      <c r="Y10" s="431"/>
      <c r="Z10" s="431"/>
      <c r="AA10" s="432"/>
      <c r="AB10" s="431"/>
      <c r="AC10" s="431"/>
      <c r="AD10" s="431"/>
      <c r="AE10" s="431"/>
      <c r="AF10" s="431"/>
      <c r="AG10" s="432"/>
      <c r="AH10" s="431"/>
      <c r="AI10" s="431"/>
      <c r="AJ10" s="431"/>
      <c r="AK10" s="431"/>
    </row>
    <row r="11" spans="1:37" ht="23.1" customHeight="1" x14ac:dyDescent="0.15">
      <c r="A11" s="431"/>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row>
    <row r="12" spans="1:37" ht="23.1" customHeight="1" x14ac:dyDescent="0.15">
      <c r="A12" s="431"/>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row>
    <row r="13" spans="1:37" ht="23.1" customHeight="1" x14ac:dyDescent="0.15">
      <c r="A13" s="431"/>
      <c r="B13" s="431"/>
      <c r="C13" s="432"/>
      <c r="D13" s="431"/>
      <c r="E13" s="431"/>
      <c r="F13" s="431"/>
      <c r="G13" s="431"/>
      <c r="H13" s="431"/>
      <c r="I13" s="432"/>
      <c r="J13" s="431"/>
      <c r="K13" s="431"/>
      <c r="L13" s="431"/>
      <c r="M13" s="431"/>
      <c r="N13" s="431"/>
      <c r="O13" s="432"/>
      <c r="P13" s="431"/>
      <c r="Q13" s="431"/>
      <c r="R13" s="431"/>
      <c r="S13" s="431"/>
      <c r="T13" s="431"/>
      <c r="U13" s="432"/>
      <c r="V13" s="431"/>
      <c r="W13" s="431"/>
      <c r="X13" s="431"/>
      <c r="Y13" s="431"/>
      <c r="Z13" s="431"/>
      <c r="AA13" s="432"/>
      <c r="AB13" s="431"/>
      <c r="AC13" s="431"/>
      <c r="AD13" s="431"/>
      <c r="AE13" s="431"/>
      <c r="AF13" s="431"/>
      <c r="AG13" s="432"/>
      <c r="AH13" s="431"/>
      <c r="AI13" s="431"/>
      <c r="AJ13" s="431"/>
      <c r="AK13" s="431"/>
    </row>
    <row r="14" spans="1:37" ht="23.1" customHeight="1" x14ac:dyDescent="0.15">
      <c r="A14" s="431"/>
      <c r="B14" s="431"/>
      <c r="C14" s="432"/>
      <c r="D14" s="431"/>
      <c r="E14" s="431"/>
      <c r="F14" s="431"/>
      <c r="G14" s="431"/>
      <c r="H14" s="431"/>
      <c r="I14" s="432"/>
      <c r="J14" s="431"/>
      <c r="K14" s="431"/>
      <c r="L14" s="431"/>
      <c r="M14" s="431"/>
      <c r="N14" s="431"/>
      <c r="O14" s="432"/>
      <c r="P14" s="431"/>
      <c r="Q14" s="431"/>
      <c r="R14" s="431"/>
      <c r="S14" s="431"/>
      <c r="T14" s="431"/>
      <c r="U14" s="432"/>
      <c r="V14" s="431"/>
      <c r="W14" s="431"/>
      <c r="X14" s="431"/>
      <c r="Y14" s="431"/>
      <c r="Z14" s="431"/>
      <c r="AA14" s="432"/>
      <c r="AB14" s="431"/>
      <c r="AC14" s="431"/>
      <c r="AD14" s="431"/>
      <c r="AE14" s="431"/>
      <c r="AF14" s="431"/>
      <c r="AG14" s="432"/>
      <c r="AH14" s="431"/>
      <c r="AI14" s="431"/>
      <c r="AJ14" s="431"/>
      <c r="AK14" s="431"/>
    </row>
    <row r="15" spans="1:37" ht="23.1" customHeight="1" x14ac:dyDescent="0.15">
      <c r="A15" s="43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row>
    <row r="16" spans="1:37" ht="23.1" customHeight="1" x14ac:dyDescent="0.15">
      <c r="A16" s="431"/>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row>
    <row r="17" spans="1:37" ht="23.1" customHeight="1" x14ac:dyDescent="0.15">
      <c r="A17" s="431"/>
      <c r="B17" s="431"/>
      <c r="C17" s="432"/>
      <c r="D17" s="431"/>
      <c r="E17" s="431"/>
      <c r="F17" s="431"/>
      <c r="G17" s="431"/>
      <c r="H17" s="431"/>
      <c r="I17" s="432"/>
      <c r="J17" s="431"/>
      <c r="K17" s="431"/>
      <c r="L17" s="431"/>
      <c r="M17" s="431"/>
      <c r="N17" s="431"/>
      <c r="O17" s="432"/>
      <c r="P17" s="431"/>
      <c r="Q17" s="431"/>
      <c r="R17" s="431"/>
      <c r="S17" s="431"/>
      <c r="T17" s="431"/>
      <c r="U17" s="432"/>
      <c r="V17" s="431"/>
      <c r="W17" s="431"/>
      <c r="X17" s="431"/>
      <c r="Y17" s="431"/>
      <c r="Z17" s="431"/>
      <c r="AA17" s="432"/>
      <c r="AB17" s="431"/>
      <c r="AC17" s="431"/>
      <c r="AD17" s="431"/>
      <c r="AE17" s="431"/>
      <c r="AF17" s="431"/>
      <c r="AG17" s="432"/>
      <c r="AH17" s="431"/>
      <c r="AI17" s="431"/>
      <c r="AJ17" s="431"/>
      <c r="AK17" s="431"/>
    </row>
    <row r="18" spans="1:37" ht="23.1" customHeight="1" x14ac:dyDescent="0.15">
      <c r="A18" s="431"/>
      <c r="B18" s="431"/>
      <c r="C18" s="432"/>
      <c r="D18" s="431"/>
      <c r="E18" s="431"/>
      <c r="F18" s="431"/>
      <c r="G18" s="431"/>
      <c r="H18" s="431"/>
      <c r="I18" s="432"/>
      <c r="J18" s="431"/>
      <c r="K18" s="431"/>
      <c r="L18" s="431"/>
      <c r="M18" s="431"/>
      <c r="N18" s="431"/>
      <c r="O18" s="432"/>
      <c r="P18" s="431"/>
      <c r="Q18" s="431"/>
      <c r="R18" s="431"/>
      <c r="S18" s="431"/>
      <c r="T18" s="431"/>
      <c r="U18" s="432"/>
      <c r="V18" s="431"/>
      <c r="W18" s="431"/>
      <c r="X18" s="431"/>
      <c r="Y18" s="431"/>
      <c r="Z18" s="431"/>
      <c r="AA18" s="432"/>
      <c r="AB18" s="431"/>
      <c r="AC18" s="431"/>
      <c r="AD18" s="431"/>
      <c r="AE18" s="431"/>
      <c r="AF18" s="431"/>
      <c r="AG18" s="432"/>
      <c r="AH18" s="431"/>
      <c r="AI18" s="431"/>
      <c r="AJ18" s="431"/>
      <c r="AK18" s="431"/>
    </row>
    <row r="19" spans="1:37" ht="23.1" customHeight="1" x14ac:dyDescent="0.15">
      <c r="A19" s="43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row>
    <row r="20" spans="1:37" ht="23.1" customHeight="1" x14ac:dyDescent="0.15">
      <c r="A20" s="43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row>
    <row r="21" spans="1:37" ht="23.1" customHeight="1" x14ac:dyDescent="0.15">
      <c r="A21" s="431"/>
      <c r="B21" s="431"/>
      <c r="C21" s="432"/>
      <c r="D21" s="431"/>
      <c r="E21" s="431"/>
      <c r="F21" s="431"/>
      <c r="G21" s="431"/>
      <c r="H21" s="431"/>
      <c r="I21" s="432"/>
      <c r="J21" s="431"/>
      <c r="K21" s="431"/>
      <c r="L21" s="431"/>
      <c r="M21" s="431"/>
      <c r="N21" s="431"/>
      <c r="O21" s="432"/>
      <c r="P21" s="431"/>
      <c r="Q21" s="431"/>
      <c r="R21" s="431"/>
      <c r="S21" s="431"/>
      <c r="T21" s="431"/>
      <c r="U21" s="432"/>
      <c r="V21" s="431"/>
      <c r="W21" s="431"/>
      <c r="X21" s="431"/>
      <c r="Y21" s="431"/>
      <c r="Z21" s="431"/>
      <c r="AA21" s="432"/>
      <c r="AB21" s="431"/>
      <c r="AC21" s="431"/>
      <c r="AD21" s="431"/>
      <c r="AE21" s="431"/>
      <c r="AF21" s="431"/>
      <c r="AG21" s="432"/>
      <c r="AH21" s="431"/>
      <c r="AI21" s="431"/>
      <c r="AJ21" s="431"/>
      <c r="AK21" s="431"/>
    </row>
    <row r="22" spans="1:37" ht="23.1" customHeight="1" x14ac:dyDescent="0.15">
      <c r="A22" s="431"/>
      <c r="B22" s="431"/>
      <c r="C22" s="432"/>
      <c r="D22" s="431"/>
      <c r="E22" s="431"/>
      <c r="F22" s="431"/>
      <c r="G22" s="431"/>
      <c r="H22" s="431"/>
      <c r="I22" s="432"/>
      <c r="J22" s="431"/>
      <c r="K22" s="431"/>
      <c r="L22" s="431"/>
      <c r="M22" s="431"/>
      <c r="N22" s="431"/>
      <c r="O22" s="432"/>
      <c r="P22" s="431"/>
      <c r="Q22" s="431"/>
      <c r="R22" s="431"/>
      <c r="S22" s="431"/>
      <c r="T22" s="431"/>
      <c r="U22" s="432"/>
      <c r="V22" s="431"/>
      <c r="W22" s="431"/>
      <c r="X22" s="431"/>
      <c r="Y22" s="431"/>
      <c r="Z22" s="431"/>
      <c r="AA22" s="432"/>
      <c r="AB22" s="431"/>
      <c r="AC22" s="431"/>
      <c r="AD22" s="431"/>
      <c r="AE22" s="431"/>
      <c r="AF22" s="431"/>
      <c r="AG22" s="432"/>
      <c r="AH22" s="431"/>
      <c r="AI22" s="431"/>
      <c r="AJ22" s="431"/>
      <c r="AK22" s="431"/>
    </row>
    <row r="23" spans="1:37" ht="23.1" customHeight="1" x14ac:dyDescent="0.15">
      <c r="A23" s="431"/>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row>
    <row r="24" spans="1:37" ht="23.1" customHeight="1" x14ac:dyDescent="0.15">
      <c r="A24" s="431"/>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row>
    <row r="25" spans="1:37" ht="23.1" customHeight="1" x14ac:dyDescent="0.15">
      <c r="A25" s="431"/>
      <c r="B25" s="431"/>
      <c r="C25" s="432"/>
      <c r="D25" s="431"/>
      <c r="E25" s="431"/>
      <c r="F25" s="431"/>
      <c r="G25" s="431"/>
      <c r="H25" s="431"/>
      <c r="I25" s="432"/>
      <c r="J25" s="431"/>
      <c r="K25" s="431"/>
      <c r="L25" s="431"/>
      <c r="M25" s="431"/>
      <c r="N25" s="431"/>
      <c r="O25" s="432"/>
      <c r="P25" s="431"/>
      <c r="Q25" s="431"/>
      <c r="R25" s="431"/>
      <c r="S25" s="431"/>
      <c r="T25" s="431"/>
      <c r="U25" s="432"/>
      <c r="V25" s="431"/>
      <c r="W25" s="431"/>
      <c r="X25" s="431"/>
      <c r="Y25" s="431"/>
      <c r="Z25" s="431"/>
      <c r="AA25" s="432"/>
      <c r="AB25" s="431"/>
      <c r="AC25" s="431"/>
      <c r="AD25" s="431"/>
      <c r="AE25" s="431"/>
      <c r="AF25" s="431"/>
      <c r="AG25" s="432"/>
      <c r="AH25" s="431"/>
      <c r="AI25" s="431"/>
      <c r="AJ25" s="431"/>
      <c r="AK25" s="431"/>
    </row>
    <row r="26" spans="1:37" ht="23.1" customHeight="1" x14ac:dyDescent="0.15">
      <c r="A26" s="431"/>
      <c r="B26" s="431"/>
      <c r="C26" s="432"/>
      <c r="D26" s="431"/>
      <c r="E26" s="431"/>
      <c r="F26" s="431"/>
      <c r="G26" s="431"/>
      <c r="H26" s="431"/>
      <c r="I26" s="432"/>
      <c r="J26" s="431"/>
      <c r="K26" s="431"/>
      <c r="L26" s="431"/>
      <c r="M26" s="431"/>
      <c r="N26" s="431"/>
      <c r="O26" s="432"/>
      <c r="P26" s="431"/>
      <c r="Q26" s="431"/>
      <c r="R26" s="431"/>
      <c r="S26" s="431"/>
      <c r="T26" s="431"/>
      <c r="U26" s="432"/>
      <c r="V26" s="431"/>
      <c r="W26" s="431"/>
      <c r="X26" s="431"/>
      <c r="Y26" s="431"/>
      <c r="Z26" s="431"/>
      <c r="AA26" s="432"/>
      <c r="AB26" s="431"/>
      <c r="AC26" s="431"/>
      <c r="AD26" s="431"/>
      <c r="AE26" s="431"/>
      <c r="AF26" s="431"/>
      <c r="AG26" s="432"/>
      <c r="AH26" s="431"/>
      <c r="AI26" s="431"/>
      <c r="AJ26" s="431"/>
      <c r="AK26" s="431"/>
    </row>
    <row r="27" spans="1:37" ht="23.1" customHeight="1" x14ac:dyDescent="0.15">
      <c r="A27" s="43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row>
    <row r="28" spans="1:37" ht="23.1" customHeight="1" x14ac:dyDescent="0.15">
      <c r="A28" s="431"/>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row>
    <row r="29" spans="1:37" ht="23.1" customHeight="1" x14ac:dyDescent="0.15">
      <c r="A29" s="431"/>
      <c r="B29" s="431"/>
      <c r="C29" s="432"/>
      <c r="D29" s="431"/>
      <c r="E29" s="431"/>
      <c r="F29" s="431"/>
      <c r="G29" s="431"/>
      <c r="H29" s="431"/>
      <c r="I29" s="432"/>
      <c r="J29" s="431"/>
      <c r="K29" s="431"/>
      <c r="L29" s="431"/>
      <c r="M29" s="431"/>
      <c r="N29" s="431"/>
      <c r="O29" s="432"/>
      <c r="P29" s="431"/>
      <c r="Q29" s="431"/>
      <c r="R29" s="431"/>
      <c r="S29" s="431"/>
      <c r="T29" s="431"/>
      <c r="U29" s="432"/>
      <c r="V29" s="431"/>
      <c r="W29" s="431"/>
      <c r="X29" s="431"/>
      <c r="Y29" s="431"/>
      <c r="Z29" s="431"/>
      <c r="AA29" s="432"/>
      <c r="AB29" s="431"/>
      <c r="AC29" s="431"/>
      <c r="AD29" s="431"/>
      <c r="AE29" s="431"/>
      <c r="AF29" s="431"/>
      <c r="AG29" s="432"/>
      <c r="AH29" s="431"/>
      <c r="AI29" s="431"/>
      <c r="AJ29" s="431"/>
      <c r="AK29" s="431"/>
    </row>
    <row r="30" spans="1:37" ht="23.1" customHeight="1" x14ac:dyDescent="0.15">
      <c r="A30" s="431"/>
      <c r="B30" s="431"/>
      <c r="C30" s="432"/>
      <c r="D30" s="431"/>
      <c r="E30" s="431"/>
      <c r="F30" s="431"/>
      <c r="G30" s="431"/>
      <c r="H30" s="431"/>
      <c r="I30" s="432"/>
      <c r="J30" s="431"/>
      <c r="K30" s="431"/>
      <c r="L30" s="431"/>
      <c r="M30" s="431"/>
      <c r="N30" s="431"/>
      <c r="O30" s="432"/>
      <c r="P30" s="431"/>
      <c r="Q30" s="431"/>
      <c r="R30" s="431"/>
      <c r="S30" s="431"/>
      <c r="T30" s="431"/>
      <c r="U30" s="432"/>
      <c r="V30" s="431"/>
      <c r="W30" s="431"/>
      <c r="X30" s="431"/>
      <c r="Y30" s="431"/>
      <c r="Z30" s="431"/>
      <c r="AA30" s="432"/>
      <c r="AB30" s="431"/>
      <c r="AC30" s="431"/>
      <c r="AD30" s="431"/>
      <c r="AE30" s="431"/>
      <c r="AF30" s="431"/>
      <c r="AG30" s="432"/>
      <c r="AH30" s="431"/>
      <c r="AI30" s="431"/>
      <c r="AJ30" s="431"/>
      <c r="AK30" s="431"/>
    </row>
    <row r="31" spans="1:37" ht="22.5" customHeight="1" x14ac:dyDescent="0.15">
      <c r="A31" s="431"/>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row>
    <row r="32" spans="1:37" ht="22.5" customHeight="1" x14ac:dyDescent="0.15">
      <c r="A32" s="431"/>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row>
    <row r="33" spans="1:37" ht="22.5" customHeight="1" x14ac:dyDescent="0.15">
      <c r="A33" s="431"/>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row>
    <row r="34" spans="1:37" ht="22.5" customHeight="1" x14ac:dyDescent="0.15">
      <c r="A34" s="431"/>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row>
    <row r="35" spans="1:37" ht="22.5" customHeight="1" x14ac:dyDescent="0.15">
      <c r="A35" s="431"/>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row>
    <row r="36" spans="1:37" ht="22.5" customHeight="1" x14ac:dyDescent="0.15">
      <c r="A36" s="431"/>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row>
    <row r="37" spans="1:37" ht="22.5" customHeight="1" x14ac:dyDescent="0.15"/>
    <row r="38" spans="1:37" ht="22.5" customHeight="1" x14ac:dyDescent="0.15"/>
    <row r="39" spans="1:37" ht="22.5" customHeight="1" x14ac:dyDescent="0.15"/>
    <row r="40" spans="1:37" ht="22.5" customHeight="1" x14ac:dyDescent="0.15"/>
    <row r="41" spans="1:37" ht="22.5" customHeight="1" x14ac:dyDescent="0.15"/>
    <row r="42" spans="1:37" ht="22.5" customHeight="1" x14ac:dyDescent="0.15"/>
    <row r="43" spans="1:37" ht="22.5" customHeight="1" x14ac:dyDescent="0.15"/>
    <row r="44" spans="1:37" ht="22.5" customHeight="1" x14ac:dyDescent="0.15"/>
    <row r="45" spans="1:37" ht="22.5" customHeight="1" x14ac:dyDescent="0.15"/>
    <row r="46" spans="1:37" ht="22.5" customHeight="1" x14ac:dyDescent="0.15"/>
    <row r="47" spans="1:37" ht="22.5" customHeight="1" x14ac:dyDescent="0.15"/>
    <row r="48" spans="1:37"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sheetData>
  <phoneticPr fontId="69"/>
  <printOptions horizontalCentered="1"/>
  <pageMargins left="0.78740157480314965" right="0.78740157480314965" top="0.98425196850393704" bottom="0.98425196850393704"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34"/>
  <sheetViews>
    <sheetView view="pageBreakPreview" zoomScaleNormal="100" zoomScaleSheetLayoutView="100" workbookViewId="0">
      <selection activeCell="O11" sqref="O11"/>
    </sheetView>
  </sheetViews>
  <sheetFormatPr defaultRowHeight="24" customHeight="1" x14ac:dyDescent="0.15"/>
  <cols>
    <col min="1" max="1" width="2" style="347" customWidth="1"/>
    <col min="2" max="2" width="0.875" style="347" customWidth="1"/>
    <col min="3" max="3" width="9" style="347"/>
    <col min="4" max="5" width="4.625" style="347" customWidth="1"/>
    <col min="6" max="6" width="4.375" style="347" customWidth="1"/>
    <col min="7" max="7" width="0.875" style="347" customWidth="1"/>
    <col min="8" max="8" width="12.625" style="347" customWidth="1"/>
    <col min="9" max="9" width="4.375" style="347" customWidth="1"/>
    <col min="10" max="10" width="4.125" style="349" customWidth="1"/>
    <col min="11" max="11" width="0.875" style="347" customWidth="1"/>
    <col min="12" max="12" width="20.625" style="347" customWidth="1"/>
    <col min="13" max="13" width="1" style="347" customWidth="1"/>
    <col min="14" max="14" width="20" style="347" customWidth="1"/>
    <col min="15" max="16384" width="9" style="347"/>
  </cols>
  <sheetData>
    <row r="1" spans="2:14" ht="24" customHeight="1" x14ac:dyDescent="0.15">
      <c r="C1" s="348" t="s">
        <v>501</v>
      </c>
    </row>
    <row r="2" spans="2:14" ht="7.5" customHeight="1" thickBot="1" x14ac:dyDescent="0.2"/>
    <row r="3" spans="2:14" ht="24" customHeight="1" x14ac:dyDescent="0.15">
      <c r="B3" s="350"/>
      <c r="C3" s="351"/>
      <c r="D3" s="351"/>
      <c r="E3" s="351"/>
      <c r="F3" s="351"/>
      <c r="G3" s="352"/>
      <c r="H3" s="351"/>
      <c r="I3" s="353"/>
      <c r="J3" s="354" t="s">
        <v>415</v>
      </c>
      <c r="K3" s="352"/>
      <c r="L3" s="353" t="s">
        <v>416</v>
      </c>
      <c r="M3" s="352"/>
      <c r="N3" s="355" t="s">
        <v>417</v>
      </c>
    </row>
    <row r="4" spans="2:14" ht="24" customHeight="1" thickBot="1" x14ac:dyDescent="0.2">
      <c r="B4" s="356"/>
      <c r="C4" s="357"/>
      <c r="D4" s="357"/>
      <c r="E4" s="357"/>
      <c r="F4" s="357"/>
      <c r="G4" s="358"/>
      <c r="H4" s="357" t="s">
        <v>418</v>
      </c>
      <c r="I4" s="359"/>
      <c r="J4" s="360" t="s">
        <v>419</v>
      </c>
      <c r="K4" s="358"/>
      <c r="L4" s="359" t="s">
        <v>420</v>
      </c>
      <c r="M4" s="358"/>
      <c r="N4" s="361"/>
    </row>
    <row r="5" spans="2:14" ht="30" customHeight="1" thickTop="1" x14ac:dyDescent="0.15">
      <c r="B5" s="362"/>
      <c r="C5" s="894" t="s">
        <v>421</v>
      </c>
      <c r="D5" s="894"/>
      <c r="E5" s="894"/>
      <c r="F5" s="895"/>
      <c r="G5" s="363"/>
      <c r="H5" s="896" t="s">
        <v>422</v>
      </c>
      <c r="I5" s="897"/>
      <c r="J5" s="364"/>
      <c r="K5" s="363"/>
      <c r="L5" s="365" t="s">
        <v>423</v>
      </c>
      <c r="M5" s="363"/>
      <c r="N5" s="366"/>
    </row>
    <row r="6" spans="2:14" ht="30" customHeight="1" x14ac:dyDescent="0.15">
      <c r="B6" s="367"/>
      <c r="C6" s="898" t="s">
        <v>424</v>
      </c>
      <c r="D6" s="898"/>
      <c r="E6" s="898"/>
      <c r="F6" s="899"/>
      <c r="G6" s="368"/>
      <c r="H6" s="900" t="s">
        <v>425</v>
      </c>
      <c r="I6" s="901"/>
      <c r="J6" s="369"/>
      <c r="K6" s="368"/>
      <c r="L6" s="370" t="s">
        <v>426</v>
      </c>
      <c r="M6" s="368"/>
      <c r="N6" s="371"/>
    </row>
    <row r="7" spans="2:14" ht="30" customHeight="1" x14ac:dyDescent="0.15">
      <c r="B7" s="367"/>
      <c r="C7" s="898" t="s">
        <v>427</v>
      </c>
      <c r="D7" s="898"/>
      <c r="E7" s="898"/>
      <c r="F7" s="899"/>
      <c r="G7" s="368"/>
      <c r="H7" s="900" t="s">
        <v>428</v>
      </c>
      <c r="I7" s="901"/>
      <c r="J7" s="369" t="s">
        <v>419</v>
      </c>
      <c r="K7" s="368"/>
      <c r="L7" s="370" t="s">
        <v>429</v>
      </c>
      <c r="M7" s="368"/>
      <c r="N7" s="371"/>
    </row>
    <row r="8" spans="2:14" ht="24" customHeight="1" x14ac:dyDescent="0.15">
      <c r="B8" s="372"/>
      <c r="C8" s="902" t="s">
        <v>430</v>
      </c>
      <c r="D8" s="903" t="s">
        <v>431</v>
      </c>
      <c r="E8" s="902"/>
      <c r="F8" s="904"/>
      <c r="G8" s="373"/>
      <c r="H8" s="905" t="s">
        <v>432</v>
      </c>
      <c r="I8" s="906"/>
      <c r="J8" s="374" t="s">
        <v>415</v>
      </c>
      <c r="K8" s="373"/>
      <c r="L8" s="907" t="s">
        <v>433</v>
      </c>
      <c r="M8" s="373"/>
      <c r="N8" s="909" t="s">
        <v>434</v>
      </c>
    </row>
    <row r="9" spans="2:14" ht="24" customHeight="1" x14ac:dyDescent="0.15">
      <c r="B9" s="375"/>
      <c r="C9" s="894"/>
      <c r="D9" s="911" t="s">
        <v>435</v>
      </c>
      <c r="E9" s="912"/>
      <c r="F9" s="913"/>
      <c r="G9" s="376"/>
      <c r="H9" s="914"/>
      <c r="I9" s="915"/>
      <c r="J9" s="377"/>
      <c r="K9" s="378"/>
      <c r="L9" s="908"/>
      <c r="M9" s="378"/>
      <c r="N9" s="910"/>
    </row>
    <row r="10" spans="2:14" ht="27" customHeight="1" x14ac:dyDescent="0.15">
      <c r="B10" s="362"/>
      <c r="C10" s="902" t="s">
        <v>436</v>
      </c>
      <c r="D10" s="903" t="s">
        <v>437</v>
      </c>
      <c r="E10" s="902"/>
      <c r="F10" s="904"/>
      <c r="G10" s="373"/>
      <c r="H10" s="379"/>
      <c r="I10" s="380"/>
      <c r="J10" s="381"/>
      <c r="K10" s="373"/>
      <c r="L10" s="382" t="s">
        <v>438</v>
      </c>
      <c r="M10" s="373"/>
      <c r="N10" s="383"/>
    </row>
    <row r="11" spans="2:14" ht="27" customHeight="1" x14ac:dyDescent="0.15">
      <c r="B11" s="375"/>
      <c r="C11" s="894"/>
      <c r="D11" s="911" t="s">
        <v>439</v>
      </c>
      <c r="E11" s="912"/>
      <c r="F11" s="913"/>
      <c r="G11" s="376"/>
      <c r="H11" s="914" t="s">
        <v>440</v>
      </c>
      <c r="I11" s="915"/>
      <c r="J11" s="384" t="s">
        <v>419</v>
      </c>
      <c r="K11" s="376"/>
      <c r="L11" s="385" t="s">
        <v>441</v>
      </c>
      <c r="M11" s="376"/>
      <c r="N11" s="386"/>
    </row>
    <row r="12" spans="2:14" ht="30" customHeight="1" x14ac:dyDescent="0.15">
      <c r="B12" s="362"/>
      <c r="C12" s="898" t="s">
        <v>442</v>
      </c>
      <c r="D12" s="898"/>
      <c r="E12" s="898"/>
      <c r="F12" s="899"/>
      <c r="G12" s="363"/>
      <c r="H12" s="900" t="s">
        <v>443</v>
      </c>
      <c r="I12" s="901"/>
      <c r="J12" s="364"/>
      <c r="K12" s="363"/>
      <c r="L12" s="365" t="s">
        <v>444</v>
      </c>
      <c r="M12" s="363"/>
      <c r="N12" s="366" t="s">
        <v>445</v>
      </c>
    </row>
    <row r="13" spans="2:14" ht="24" customHeight="1" x14ac:dyDescent="0.15">
      <c r="B13" s="372"/>
      <c r="C13" s="902" t="s">
        <v>446</v>
      </c>
      <c r="D13" s="917"/>
      <c r="E13" s="918"/>
      <c r="F13" s="919"/>
      <c r="G13" s="373"/>
      <c r="H13" s="379"/>
      <c r="I13" s="380"/>
      <c r="J13" s="381" t="s">
        <v>415</v>
      </c>
      <c r="K13" s="373"/>
      <c r="L13" s="382"/>
      <c r="M13" s="373"/>
      <c r="N13" s="383" t="s">
        <v>447</v>
      </c>
    </row>
    <row r="14" spans="2:14" ht="24" customHeight="1" x14ac:dyDescent="0.15">
      <c r="B14" s="362"/>
      <c r="C14" s="916"/>
      <c r="D14" s="920" t="s">
        <v>448</v>
      </c>
      <c r="E14" s="921"/>
      <c r="F14" s="922"/>
      <c r="G14" s="387"/>
      <c r="H14" s="388" t="s">
        <v>449</v>
      </c>
      <c r="I14" s="389"/>
      <c r="J14" s="390"/>
      <c r="K14" s="387"/>
      <c r="L14" s="391" t="s">
        <v>450</v>
      </c>
      <c r="M14" s="387"/>
      <c r="N14" s="392" t="s">
        <v>451</v>
      </c>
    </row>
    <row r="15" spans="2:14" ht="24" customHeight="1" x14ac:dyDescent="0.15">
      <c r="B15" s="362"/>
      <c r="C15" s="916"/>
      <c r="D15" s="923"/>
      <c r="E15" s="924"/>
      <c r="F15" s="925"/>
      <c r="G15" s="393"/>
      <c r="H15" s="394" t="s">
        <v>452</v>
      </c>
      <c r="I15" s="395"/>
      <c r="J15" s="396"/>
      <c r="K15" s="393"/>
      <c r="L15" s="397" t="s">
        <v>453</v>
      </c>
      <c r="M15" s="393"/>
      <c r="N15" s="398" t="s">
        <v>454</v>
      </c>
    </row>
    <row r="16" spans="2:14" ht="24" customHeight="1" x14ac:dyDescent="0.15">
      <c r="B16" s="362"/>
      <c r="C16" s="916"/>
      <c r="D16" s="920" t="s">
        <v>455</v>
      </c>
      <c r="E16" s="921"/>
      <c r="F16" s="922"/>
      <c r="G16" s="363"/>
      <c r="H16" s="399" t="s">
        <v>449</v>
      </c>
      <c r="I16" s="400" t="s">
        <v>456</v>
      </c>
      <c r="J16" s="364" t="s">
        <v>419</v>
      </c>
      <c r="K16" s="363"/>
      <c r="L16" s="365" t="s">
        <v>457</v>
      </c>
      <c r="M16" s="363"/>
      <c r="N16" s="366" t="s">
        <v>458</v>
      </c>
    </row>
    <row r="17" spans="2:14" ht="24" customHeight="1" x14ac:dyDescent="0.15">
      <c r="B17" s="375"/>
      <c r="C17" s="894"/>
      <c r="D17" s="926"/>
      <c r="E17" s="894"/>
      <c r="F17" s="895"/>
      <c r="G17" s="376"/>
      <c r="H17" s="401" t="s">
        <v>452</v>
      </c>
      <c r="I17" s="402"/>
      <c r="J17" s="384"/>
      <c r="K17" s="376"/>
      <c r="L17" s="385" t="s">
        <v>450</v>
      </c>
      <c r="M17" s="376"/>
      <c r="N17" s="386" t="s">
        <v>451</v>
      </c>
    </row>
    <row r="18" spans="2:14" ht="30" customHeight="1" x14ac:dyDescent="0.15">
      <c r="B18" s="367"/>
      <c r="C18" s="898" t="s">
        <v>459</v>
      </c>
      <c r="D18" s="898"/>
      <c r="E18" s="898"/>
      <c r="F18" s="899"/>
      <c r="G18" s="368"/>
      <c r="H18" s="403" t="s">
        <v>460</v>
      </c>
      <c r="I18" s="404"/>
      <c r="J18" s="369" t="s">
        <v>415</v>
      </c>
      <c r="K18" s="368"/>
      <c r="L18" s="405" t="s">
        <v>461</v>
      </c>
      <c r="M18" s="368"/>
      <c r="N18" s="371"/>
    </row>
    <row r="19" spans="2:14" ht="27" customHeight="1" x14ac:dyDescent="0.15">
      <c r="B19" s="362"/>
      <c r="C19" s="902" t="s">
        <v>462</v>
      </c>
      <c r="D19" s="902"/>
      <c r="E19" s="902"/>
      <c r="F19" s="904"/>
      <c r="G19" s="363"/>
      <c r="H19" s="905" t="s">
        <v>463</v>
      </c>
      <c r="I19" s="906"/>
      <c r="J19" s="927"/>
      <c r="K19" s="363"/>
      <c r="L19" s="929" t="s">
        <v>464</v>
      </c>
      <c r="M19" s="363"/>
      <c r="N19" s="930" t="s">
        <v>465</v>
      </c>
    </row>
    <row r="20" spans="2:14" ht="27" customHeight="1" x14ac:dyDescent="0.15">
      <c r="B20" s="362"/>
      <c r="C20" s="894"/>
      <c r="D20" s="894"/>
      <c r="E20" s="894"/>
      <c r="F20" s="895"/>
      <c r="G20" s="363"/>
      <c r="H20" s="896"/>
      <c r="I20" s="897"/>
      <c r="J20" s="928"/>
      <c r="K20" s="363"/>
      <c r="L20" s="929"/>
      <c r="M20" s="363"/>
      <c r="N20" s="930"/>
    </row>
    <row r="21" spans="2:14" ht="27" customHeight="1" x14ac:dyDescent="0.15">
      <c r="B21" s="372"/>
      <c r="C21" s="902" t="s">
        <v>466</v>
      </c>
      <c r="D21" s="931" t="s">
        <v>467</v>
      </c>
      <c r="E21" s="898"/>
      <c r="F21" s="899"/>
      <c r="G21" s="373"/>
      <c r="H21" s="900" t="s">
        <v>468</v>
      </c>
      <c r="I21" s="901"/>
      <c r="J21" s="381" t="s">
        <v>419</v>
      </c>
      <c r="K21" s="373"/>
      <c r="L21" s="406" t="s">
        <v>469</v>
      </c>
      <c r="M21" s="373"/>
      <c r="N21" s="407" t="s">
        <v>470</v>
      </c>
    </row>
    <row r="22" spans="2:14" ht="27" customHeight="1" x14ac:dyDescent="0.15">
      <c r="B22" s="362"/>
      <c r="C22" s="916"/>
      <c r="D22" s="932" t="s">
        <v>471</v>
      </c>
      <c r="E22" s="933"/>
      <c r="F22" s="934"/>
      <c r="G22" s="368"/>
      <c r="H22" s="900"/>
      <c r="I22" s="901"/>
      <c r="J22" s="369"/>
      <c r="K22" s="368"/>
      <c r="L22" s="405" t="s">
        <v>472</v>
      </c>
      <c r="M22" s="368"/>
      <c r="N22" s="408" t="s">
        <v>473</v>
      </c>
    </row>
    <row r="23" spans="2:14" ht="24" customHeight="1" x14ac:dyDescent="0.15">
      <c r="B23" s="362"/>
      <c r="C23" s="916"/>
      <c r="D23" s="935" t="s">
        <v>474</v>
      </c>
      <c r="E23" s="935" t="s">
        <v>475</v>
      </c>
      <c r="F23" s="409" t="s">
        <v>476</v>
      </c>
      <c r="G23" s="363"/>
      <c r="H23" s="937" t="s">
        <v>477</v>
      </c>
      <c r="I23" s="938"/>
      <c r="J23" s="364" t="s">
        <v>419</v>
      </c>
      <c r="K23" s="363"/>
      <c r="L23" s="907" t="s">
        <v>478</v>
      </c>
      <c r="M23" s="363"/>
      <c r="N23" s="909" t="s">
        <v>479</v>
      </c>
    </row>
    <row r="24" spans="2:14" ht="24" customHeight="1" x14ac:dyDescent="0.15">
      <c r="B24" s="362"/>
      <c r="C24" s="894"/>
      <c r="D24" s="936"/>
      <c r="E24" s="936"/>
      <c r="F24" s="410" t="s">
        <v>480</v>
      </c>
      <c r="G24" s="376"/>
      <c r="H24" s="914"/>
      <c r="I24" s="915"/>
      <c r="J24" s="377" t="s">
        <v>415</v>
      </c>
      <c r="K24" s="363"/>
      <c r="L24" s="908"/>
      <c r="M24" s="363"/>
      <c r="N24" s="910"/>
    </row>
    <row r="25" spans="2:14" ht="18" customHeight="1" x14ac:dyDescent="0.15">
      <c r="B25" s="372"/>
      <c r="C25" s="902" t="s">
        <v>481</v>
      </c>
      <c r="D25" s="903" t="s">
        <v>482</v>
      </c>
      <c r="E25" s="902"/>
      <c r="F25" s="409" t="s">
        <v>476</v>
      </c>
      <c r="G25" s="373"/>
      <c r="H25" s="937" t="s">
        <v>483</v>
      </c>
      <c r="I25" s="938"/>
      <c r="J25" s="381"/>
      <c r="K25" s="373"/>
      <c r="L25" s="382"/>
      <c r="M25" s="373"/>
      <c r="N25" s="383"/>
    </row>
    <row r="26" spans="2:14" ht="18" customHeight="1" x14ac:dyDescent="0.15">
      <c r="B26" s="362"/>
      <c r="C26" s="916"/>
      <c r="D26" s="947"/>
      <c r="E26" s="916"/>
      <c r="F26" s="411" t="s">
        <v>480</v>
      </c>
      <c r="G26" s="387"/>
      <c r="H26" s="950" t="s">
        <v>483</v>
      </c>
      <c r="I26" s="951"/>
      <c r="J26" s="390"/>
      <c r="K26" s="387"/>
      <c r="L26" s="391"/>
      <c r="M26" s="387"/>
      <c r="N26" s="392"/>
    </row>
    <row r="27" spans="2:14" ht="18" customHeight="1" x14ac:dyDescent="0.15">
      <c r="B27" s="362"/>
      <c r="C27" s="916"/>
      <c r="D27" s="920" t="s">
        <v>484</v>
      </c>
      <c r="E27" s="921"/>
      <c r="F27" s="412" t="s">
        <v>476</v>
      </c>
      <c r="G27" s="393"/>
      <c r="H27" s="943" t="s">
        <v>483</v>
      </c>
      <c r="I27" s="944"/>
      <c r="J27" s="396"/>
      <c r="K27" s="393"/>
      <c r="L27" s="397"/>
      <c r="M27" s="393"/>
      <c r="N27" s="398"/>
    </row>
    <row r="28" spans="2:14" ht="18" customHeight="1" x14ac:dyDescent="0.15">
      <c r="B28" s="362"/>
      <c r="C28" s="916"/>
      <c r="D28" s="923"/>
      <c r="E28" s="924"/>
      <c r="F28" s="413" t="s">
        <v>480</v>
      </c>
      <c r="G28" s="414"/>
      <c r="H28" s="945" t="s">
        <v>483</v>
      </c>
      <c r="I28" s="946"/>
      <c r="J28" s="415"/>
      <c r="K28" s="414"/>
      <c r="L28" s="416"/>
      <c r="M28" s="414"/>
      <c r="N28" s="417"/>
    </row>
    <row r="29" spans="2:14" ht="18" customHeight="1" x14ac:dyDescent="0.15">
      <c r="B29" s="362"/>
      <c r="C29" s="916"/>
      <c r="D29" s="947" t="s">
        <v>485</v>
      </c>
      <c r="E29" s="916"/>
      <c r="F29" s="413" t="s">
        <v>476</v>
      </c>
      <c r="G29" s="414"/>
      <c r="H29" s="945" t="s">
        <v>483</v>
      </c>
      <c r="I29" s="946"/>
      <c r="J29" s="415"/>
      <c r="K29" s="414"/>
      <c r="L29" s="416"/>
      <c r="M29" s="414"/>
      <c r="N29" s="417"/>
    </row>
    <row r="30" spans="2:14" ht="18" customHeight="1" x14ac:dyDescent="0.15">
      <c r="B30" s="375"/>
      <c r="C30" s="894"/>
      <c r="D30" s="926"/>
      <c r="E30" s="894"/>
      <c r="F30" s="418" t="s">
        <v>480</v>
      </c>
      <c r="G30" s="378"/>
      <c r="H30" s="896" t="s">
        <v>483</v>
      </c>
      <c r="I30" s="897"/>
      <c r="J30" s="419"/>
      <c r="K30" s="378"/>
      <c r="L30" s="420"/>
      <c r="M30" s="378"/>
      <c r="N30" s="421"/>
    </row>
    <row r="31" spans="2:14" ht="30" customHeight="1" x14ac:dyDescent="0.15">
      <c r="B31" s="362"/>
      <c r="C31" s="898" t="s">
        <v>486</v>
      </c>
      <c r="D31" s="898"/>
      <c r="E31" s="898"/>
      <c r="F31" s="899"/>
      <c r="G31" s="363"/>
      <c r="H31" s="948" t="s">
        <v>487</v>
      </c>
      <c r="I31" s="949"/>
      <c r="J31" s="364"/>
      <c r="K31" s="363"/>
      <c r="L31" s="422" t="s">
        <v>488</v>
      </c>
      <c r="M31" s="363"/>
      <c r="N31" s="366"/>
    </row>
    <row r="32" spans="2:14" ht="30" customHeight="1" x14ac:dyDescent="0.15">
      <c r="B32" s="367"/>
      <c r="C32" s="898" t="s">
        <v>489</v>
      </c>
      <c r="D32" s="898"/>
      <c r="E32" s="898"/>
      <c r="F32" s="899"/>
      <c r="G32" s="368"/>
      <c r="H32" s="900" t="s">
        <v>490</v>
      </c>
      <c r="I32" s="901"/>
      <c r="J32" s="369"/>
      <c r="K32" s="368"/>
      <c r="L32" s="405" t="s">
        <v>491</v>
      </c>
      <c r="M32" s="368"/>
      <c r="N32" s="371"/>
    </row>
    <row r="33" spans="2:14" ht="30" customHeight="1" thickBot="1" x14ac:dyDescent="0.2">
      <c r="B33" s="423"/>
      <c r="C33" s="939" t="s">
        <v>492</v>
      </c>
      <c r="D33" s="939"/>
      <c r="E33" s="939"/>
      <c r="F33" s="940"/>
      <c r="G33" s="424"/>
      <c r="H33" s="941" t="s">
        <v>493</v>
      </c>
      <c r="I33" s="942"/>
      <c r="J33" s="425"/>
      <c r="K33" s="424"/>
      <c r="L33" s="426" t="s">
        <v>494</v>
      </c>
      <c r="M33" s="424"/>
      <c r="N33" s="427" t="s">
        <v>495</v>
      </c>
    </row>
    <row r="34" spans="2:14" ht="24" customHeight="1" x14ac:dyDescent="0.15">
      <c r="G34" s="351"/>
      <c r="H34" s="351"/>
      <c r="I34" s="351"/>
    </row>
  </sheetData>
  <mergeCells count="56">
    <mergeCell ref="C32:F32"/>
    <mergeCell ref="H32:I32"/>
    <mergeCell ref="C33:F33"/>
    <mergeCell ref="H33:I33"/>
    <mergeCell ref="H27:I27"/>
    <mergeCell ref="H28:I28"/>
    <mergeCell ref="D29:E30"/>
    <mergeCell ref="H29:I29"/>
    <mergeCell ref="H30:I30"/>
    <mergeCell ref="C31:F31"/>
    <mergeCell ref="H31:I31"/>
    <mergeCell ref="C25:C30"/>
    <mergeCell ref="D25:E26"/>
    <mergeCell ref="H25:I25"/>
    <mergeCell ref="H26:I26"/>
    <mergeCell ref="D27:E28"/>
    <mergeCell ref="C19:F20"/>
    <mergeCell ref="J19:J20"/>
    <mergeCell ref="L19:L20"/>
    <mergeCell ref="N19:N20"/>
    <mergeCell ref="C21:C24"/>
    <mergeCell ref="D21:F21"/>
    <mergeCell ref="H21:I21"/>
    <mergeCell ref="D22:F22"/>
    <mergeCell ref="H22:I22"/>
    <mergeCell ref="D23:D24"/>
    <mergeCell ref="H19:I20"/>
    <mergeCell ref="E23:E24"/>
    <mergeCell ref="H23:I23"/>
    <mergeCell ref="L23:L24"/>
    <mergeCell ref="N23:N24"/>
    <mergeCell ref="H24:I24"/>
    <mergeCell ref="C13:C17"/>
    <mergeCell ref="D13:F13"/>
    <mergeCell ref="D14:F15"/>
    <mergeCell ref="D16:F17"/>
    <mergeCell ref="C18:F18"/>
    <mergeCell ref="C10:C11"/>
    <mergeCell ref="D10:F10"/>
    <mergeCell ref="D11:F11"/>
    <mergeCell ref="H11:I11"/>
    <mergeCell ref="C12:F12"/>
    <mergeCell ref="H12:I12"/>
    <mergeCell ref="C8:C9"/>
    <mergeCell ref="D8:F8"/>
    <mergeCell ref="H8:I8"/>
    <mergeCell ref="L8:L9"/>
    <mergeCell ref="N8:N9"/>
    <mergeCell ref="D9:F9"/>
    <mergeCell ref="H9:I9"/>
    <mergeCell ref="C5:F5"/>
    <mergeCell ref="H5:I5"/>
    <mergeCell ref="C6:F6"/>
    <mergeCell ref="H6:I6"/>
    <mergeCell ref="C7:F7"/>
    <mergeCell ref="H7:I7"/>
  </mergeCells>
  <phoneticPr fontId="53"/>
  <pageMargins left="0.78740157480314965" right="0.78740157480314965" top="0.78740157480314965" bottom="0.78740157480314965"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3"/>
  <sheetViews>
    <sheetView view="pageBreakPreview" zoomScale="90" zoomScaleNormal="100" zoomScaleSheetLayoutView="90" workbookViewId="0">
      <selection activeCell="R6" sqref="R6"/>
    </sheetView>
  </sheetViews>
  <sheetFormatPr defaultRowHeight="13.5" x14ac:dyDescent="0.15"/>
  <cols>
    <col min="1" max="1" width="3.625" customWidth="1"/>
    <col min="2" max="5" width="5.625" customWidth="1"/>
    <col min="6" max="6" width="1.25" customWidth="1"/>
    <col min="7" max="10" width="6.625" customWidth="1"/>
    <col min="11" max="17" width="4.625" customWidth="1"/>
  </cols>
  <sheetData>
    <row r="1" spans="1:21" s="7" customFormat="1" ht="18" customHeight="1" x14ac:dyDescent="0.15">
      <c r="R1" s="81"/>
      <c r="S1" s="10"/>
      <c r="T1" s="10"/>
      <c r="U1" s="10"/>
    </row>
    <row r="2" spans="1:21" s="44" customFormat="1" ht="18" customHeight="1" x14ac:dyDescent="0.15">
      <c r="A2" s="1" t="s">
        <v>147</v>
      </c>
      <c r="R2" s="82"/>
      <c r="S2" s="40" t="s">
        <v>152</v>
      </c>
      <c r="T2" s="4"/>
      <c r="U2" s="4"/>
    </row>
    <row r="3" spans="1:21" s="44" customFormat="1" ht="18" customHeight="1" x14ac:dyDescent="0.15">
      <c r="R3" s="82"/>
      <c r="S3" s="28" t="s">
        <v>73</v>
      </c>
      <c r="T3" s="4"/>
      <c r="U3" s="4"/>
    </row>
    <row r="4" spans="1:21" s="44" customFormat="1" ht="18" customHeight="1" x14ac:dyDescent="0.15">
      <c r="A4" s="1" t="s">
        <v>148</v>
      </c>
      <c r="Q4" s="46" t="s">
        <v>18</v>
      </c>
      <c r="R4" s="82"/>
      <c r="S4" s="28" t="s">
        <v>149</v>
      </c>
      <c r="T4" s="4"/>
      <c r="U4" s="4"/>
    </row>
    <row r="5" spans="1:21" s="7" customFormat="1" ht="27" customHeight="1" x14ac:dyDescent="0.15">
      <c r="A5" s="14"/>
      <c r="B5" s="464" t="s">
        <v>0</v>
      </c>
      <c r="C5" s="464"/>
      <c r="D5" s="464"/>
      <c r="E5" s="465"/>
      <c r="F5" s="14"/>
      <c r="G5" s="466" t="s">
        <v>85</v>
      </c>
      <c r="H5" s="467"/>
      <c r="I5" s="467"/>
      <c r="J5" s="467"/>
      <c r="K5" s="467"/>
      <c r="L5" s="467"/>
      <c r="M5" s="467"/>
      <c r="N5" s="467"/>
      <c r="O5" s="467"/>
      <c r="P5" s="467"/>
      <c r="Q5" s="467"/>
      <c r="R5" s="81"/>
      <c r="S5" s="10" t="s">
        <v>78</v>
      </c>
      <c r="T5" s="10"/>
      <c r="U5" s="10"/>
    </row>
    <row r="6" spans="1:21" s="7" customFormat="1" ht="18" customHeight="1" x14ac:dyDescent="0.15">
      <c r="A6" s="486" t="s">
        <v>68</v>
      </c>
      <c r="B6" s="489" t="s">
        <v>84</v>
      </c>
      <c r="C6" s="489"/>
      <c r="D6" s="489"/>
      <c r="E6" s="490"/>
      <c r="F6" s="3"/>
      <c r="G6" s="491" t="s">
        <v>85</v>
      </c>
      <c r="H6" s="492"/>
      <c r="I6" s="492"/>
      <c r="J6" s="493"/>
      <c r="K6" s="494" t="s">
        <v>86</v>
      </c>
      <c r="L6" s="494"/>
      <c r="M6" s="494"/>
      <c r="N6" s="494"/>
      <c r="O6" s="494"/>
      <c r="P6" s="494"/>
      <c r="Q6" s="494"/>
      <c r="R6" s="81"/>
      <c r="S6" s="10"/>
      <c r="T6" s="10"/>
      <c r="U6" s="10"/>
    </row>
    <row r="7" spans="1:21" s="7" customFormat="1" ht="18" customHeight="1" x14ac:dyDescent="0.15">
      <c r="A7" s="487"/>
      <c r="B7" s="497" t="s">
        <v>87</v>
      </c>
      <c r="C7" s="497"/>
      <c r="D7" s="497"/>
      <c r="E7" s="498"/>
      <c r="F7" s="4"/>
      <c r="G7" s="499" t="s">
        <v>85</v>
      </c>
      <c r="H7" s="469"/>
      <c r="I7" s="469"/>
      <c r="J7" s="500"/>
      <c r="K7" s="495"/>
      <c r="L7" s="495"/>
      <c r="M7" s="495"/>
      <c r="N7" s="495"/>
      <c r="O7" s="495"/>
      <c r="P7" s="495"/>
      <c r="Q7" s="495"/>
      <c r="R7" s="81"/>
      <c r="S7" s="10"/>
      <c r="T7" s="10"/>
      <c r="U7" s="10"/>
    </row>
    <row r="8" spans="1:21" s="7" customFormat="1" ht="18" customHeight="1" x14ac:dyDescent="0.15">
      <c r="A8" s="487"/>
      <c r="B8" s="497" t="s">
        <v>88</v>
      </c>
      <c r="C8" s="497"/>
      <c r="D8" s="497"/>
      <c r="E8" s="498"/>
      <c r="F8" s="4"/>
      <c r="G8" s="499" t="s">
        <v>89</v>
      </c>
      <c r="H8" s="469"/>
      <c r="I8" s="469"/>
      <c r="J8" s="500"/>
      <c r="K8" s="495"/>
      <c r="L8" s="495"/>
      <c r="M8" s="495"/>
      <c r="N8" s="495"/>
      <c r="O8" s="495"/>
      <c r="P8" s="495"/>
      <c r="Q8" s="495"/>
      <c r="R8" s="81"/>
      <c r="S8" s="10"/>
      <c r="T8" s="10"/>
      <c r="U8" s="10"/>
    </row>
    <row r="9" spans="1:21" s="7" customFormat="1" ht="18" customHeight="1" x14ac:dyDescent="0.15">
      <c r="A9" s="488"/>
      <c r="B9" s="501" t="s">
        <v>90</v>
      </c>
      <c r="C9" s="501"/>
      <c r="D9" s="501"/>
      <c r="E9" s="502"/>
      <c r="F9" s="39"/>
      <c r="G9" s="503" t="s">
        <v>91</v>
      </c>
      <c r="H9" s="504"/>
      <c r="I9" s="504"/>
      <c r="J9" s="505"/>
      <c r="K9" s="496"/>
      <c r="L9" s="496"/>
      <c r="M9" s="496"/>
      <c r="N9" s="496"/>
      <c r="O9" s="496"/>
      <c r="P9" s="496"/>
      <c r="Q9" s="496"/>
      <c r="R9" s="81"/>
      <c r="S9" s="10"/>
      <c r="T9" s="10"/>
      <c r="U9" s="10"/>
    </row>
    <row r="10" spans="1:21" s="7" customFormat="1" ht="18" customHeight="1" x14ac:dyDescent="0.15">
      <c r="A10" s="486" t="s">
        <v>67</v>
      </c>
      <c r="B10" s="489" t="s">
        <v>92</v>
      </c>
      <c r="C10" s="489"/>
      <c r="D10" s="489"/>
      <c r="E10" s="490"/>
      <c r="F10" s="3"/>
      <c r="G10" s="491" t="s">
        <v>85</v>
      </c>
      <c r="H10" s="492"/>
      <c r="I10" s="492"/>
      <c r="J10" s="492"/>
      <c r="K10" s="492"/>
      <c r="L10" s="492"/>
      <c r="M10" s="492"/>
      <c r="N10" s="492"/>
      <c r="O10" s="492"/>
      <c r="P10" s="492"/>
      <c r="Q10" s="492"/>
      <c r="R10" s="81"/>
      <c r="S10" s="10"/>
      <c r="T10" s="10"/>
      <c r="U10" s="10"/>
    </row>
    <row r="11" spans="1:21" s="7" customFormat="1" ht="18" customHeight="1" x14ac:dyDescent="0.15">
      <c r="A11" s="487"/>
      <c r="B11" s="506" t="s">
        <v>93</v>
      </c>
      <c r="C11" s="506"/>
      <c r="D11" s="506"/>
      <c r="E11" s="507"/>
      <c r="F11" s="29"/>
      <c r="G11" s="508" t="s">
        <v>85</v>
      </c>
      <c r="H11" s="509"/>
      <c r="I11" s="509"/>
      <c r="J11" s="509"/>
      <c r="K11" s="509"/>
      <c r="L11" s="509"/>
      <c r="M11" s="509"/>
      <c r="N11" s="509"/>
      <c r="O11" s="509"/>
      <c r="P11" s="509"/>
      <c r="Q11" s="509"/>
      <c r="R11" s="81"/>
      <c r="S11" s="10"/>
      <c r="T11" s="10"/>
      <c r="U11" s="10"/>
    </row>
    <row r="12" spans="1:21" s="7" customFormat="1" ht="18" customHeight="1" x14ac:dyDescent="0.15">
      <c r="A12" s="487"/>
      <c r="B12" s="510" t="s">
        <v>94</v>
      </c>
      <c r="C12" s="510"/>
      <c r="D12" s="510"/>
      <c r="E12" s="511"/>
      <c r="F12" s="13"/>
      <c r="G12" s="512" t="s">
        <v>85</v>
      </c>
      <c r="H12" s="513"/>
      <c r="I12" s="513"/>
      <c r="J12" s="513"/>
      <c r="K12" s="513"/>
      <c r="L12" s="513"/>
      <c r="M12" s="513"/>
      <c r="N12" s="513"/>
      <c r="O12" s="513"/>
      <c r="P12" s="513"/>
      <c r="Q12" s="513"/>
      <c r="R12" s="81"/>
      <c r="S12" s="10"/>
      <c r="T12" s="10"/>
      <c r="U12" s="10"/>
    </row>
    <row r="13" spans="1:21" s="7" customFormat="1" ht="18" customHeight="1" x14ac:dyDescent="0.15">
      <c r="A13" s="487"/>
      <c r="B13" s="514" t="s">
        <v>95</v>
      </c>
      <c r="C13" s="506"/>
      <c r="D13" s="506"/>
      <c r="E13" s="507"/>
      <c r="F13" s="29"/>
      <c r="G13" s="508" t="s">
        <v>85</v>
      </c>
      <c r="H13" s="509"/>
      <c r="I13" s="509"/>
      <c r="J13" s="509"/>
      <c r="K13" s="509"/>
      <c r="L13" s="509"/>
      <c r="M13" s="509"/>
      <c r="N13" s="509"/>
      <c r="O13" s="509"/>
      <c r="P13" s="509"/>
      <c r="Q13" s="509"/>
      <c r="R13" s="81"/>
      <c r="S13" s="10"/>
      <c r="T13" s="10"/>
      <c r="U13" s="10"/>
    </row>
    <row r="14" spans="1:21" s="7" customFormat="1" ht="18" customHeight="1" x14ac:dyDescent="0.15">
      <c r="A14" s="487"/>
      <c r="B14" s="497" t="s">
        <v>96</v>
      </c>
      <c r="C14" s="497"/>
      <c r="D14" s="497"/>
      <c r="E14" s="498"/>
      <c r="F14" s="4"/>
      <c r="G14" s="4" t="s">
        <v>70</v>
      </c>
      <c r="H14" s="50">
        <v>0</v>
      </c>
      <c r="I14" s="10" t="s">
        <v>69</v>
      </c>
      <c r="J14" s="31"/>
      <c r="K14" s="10" t="s">
        <v>97</v>
      </c>
      <c r="L14" s="10"/>
      <c r="M14" s="10"/>
      <c r="N14" s="10"/>
      <c r="O14" s="10"/>
      <c r="P14" s="10"/>
      <c r="Q14" s="10"/>
      <c r="R14" s="81"/>
      <c r="S14" s="10"/>
      <c r="T14" s="10"/>
      <c r="U14" s="10"/>
    </row>
    <row r="15" spans="1:21" s="7" customFormat="1" ht="18" customHeight="1" x14ac:dyDescent="0.15">
      <c r="A15" s="487"/>
      <c r="B15" s="497"/>
      <c r="C15" s="497"/>
      <c r="D15" s="497"/>
      <c r="E15" s="498"/>
      <c r="F15" s="4"/>
      <c r="G15" s="4" t="s">
        <v>71</v>
      </c>
      <c r="H15" s="50">
        <v>0</v>
      </c>
      <c r="I15" s="10" t="s">
        <v>69</v>
      </c>
      <c r="J15" s="31"/>
      <c r="K15" s="468" t="s">
        <v>1</v>
      </c>
      <c r="L15" s="469"/>
      <c r="M15" s="469"/>
      <c r="N15" s="469"/>
      <c r="O15" s="469"/>
      <c r="P15" s="469"/>
      <c r="Q15" s="469"/>
      <c r="R15" s="81"/>
      <c r="S15" s="10"/>
      <c r="T15" s="10"/>
      <c r="U15" s="10"/>
    </row>
    <row r="16" spans="1:21" s="7" customFormat="1" ht="18" customHeight="1" x14ac:dyDescent="0.15">
      <c r="A16" s="487"/>
      <c r="B16" s="497"/>
      <c r="C16" s="497"/>
      <c r="D16" s="497"/>
      <c r="E16" s="498"/>
      <c r="F16" s="4"/>
      <c r="G16" s="4" t="s">
        <v>72</v>
      </c>
      <c r="H16" s="50">
        <v>0</v>
      </c>
      <c r="I16" s="10" t="s">
        <v>69</v>
      </c>
      <c r="J16" s="31"/>
      <c r="K16" s="468" t="s">
        <v>2</v>
      </c>
      <c r="L16" s="469"/>
      <c r="M16" s="469"/>
      <c r="N16" s="469"/>
      <c r="O16" s="469"/>
      <c r="P16" s="469"/>
      <c r="Q16" s="469"/>
      <c r="R16" s="81"/>
      <c r="S16" s="10"/>
      <c r="T16" s="10"/>
      <c r="U16" s="10"/>
    </row>
    <row r="17" spans="1:21" s="7" customFormat="1" ht="27" customHeight="1" x14ac:dyDescent="0.15">
      <c r="A17" s="487"/>
      <c r="B17" s="470" t="s">
        <v>98</v>
      </c>
      <c r="C17" s="471"/>
      <c r="D17" s="471"/>
      <c r="E17" s="472"/>
      <c r="F17" s="17"/>
      <c r="G17" s="473" t="s">
        <v>193</v>
      </c>
      <c r="H17" s="473"/>
      <c r="I17" s="473"/>
      <c r="J17" s="474"/>
      <c r="K17" s="468" t="s">
        <v>99</v>
      </c>
      <c r="L17" s="469"/>
      <c r="M17" s="469"/>
      <c r="N17" s="469"/>
      <c r="O17" s="469"/>
      <c r="P17" s="469"/>
      <c r="Q17" s="469"/>
      <c r="R17" s="81"/>
      <c r="S17" s="10"/>
      <c r="T17" s="10"/>
      <c r="U17" s="10"/>
    </row>
    <row r="18" spans="1:21" s="7" customFormat="1" ht="27" customHeight="1" x14ac:dyDescent="0.15">
      <c r="A18" s="487"/>
      <c r="B18" s="470" t="s">
        <v>100</v>
      </c>
      <c r="C18" s="471"/>
      <c r="D18" s="471"/>
      <c r="E18" s="472"/>
      <c r="F18" s="17"/>
      <c r="G18" s="515" t="s">
        <v>85</v>
      </c>
      <c r="H18" s="516"/>
      <c r="I18" s="516"/>
      <c r="J18" s="517"/>
      <c r="K18" s="468" t="s">
        <v>196</v>
      </c>
      <c r="L18" s="469"/>
      <c r="M18" s="469"/>
      <c r="N18" s="469"/>
      <c r="O18" s="469"/>
      <c r="P18" s="469"/>
      <c r="Q18" s="469"/>
      <c r="R18" s="81"/>
      <c r="S18" s="10"/>
      <c r="T18" s="10"/>
      <c r="U18" s="10"/>
    </row>
    <row r="19" spans="1:21" s="7" customFormat="1" ht="27" customHeight="1" x14ac:dyDescent="0.15">
      <c r="A19" s="487"/>
      <c r="B19" s="475" t="s">
        <v>182</v>
      </c>
      <c r="C19" s="476"/>
      <c r="D19" s="476"/>
      <c r="E19" s="477"/>
      <c r="F19" s="17"/>
      <c r="G19" s="478" t="s">
        <v>222</v>
      </c>
      <c r="H19" s="479"/>
      <c r="I19" s="479"/>
      <c r="J19" s="480"/>
      <c r="K19" s="468" t="s">
        <v>3</v>
      </c>
      <c r="L19" s="469"/>
      <c r="M19" s="469"/>
      <c r="N19" s="469"/>
      <c r="O19" s="469"/>
      <c r="P19" s="469"/>
      <c r="Q19" s="469"/>
      <c r="R19" s="81"/>
      <c r="S19" s="10"/>
      <c r="T19" s="10"/>
      <c r="U19" s="10"/>
    </row>
    <row r="20" spans="1:21" s="7" customFormat="1" ht="18" customHeight="1" x14ac:dyDescent="0.15">
      <c r="A20" s="487"/>
      <c r="B20" s="518" t="s">
        <v>153</v>
      </c>
      <c r="C20" s="471"/>
      <c r="D20" s="471"/>
      <c r="E20" s="472"/>
      <c r="F20" s="17"/>
      <c r="G20" s="515" t="s">
        <v>85</v>
      </c>
      <c r="H20" s="516"/>
      <c r="I20" s="516"/>
      <c r="J20" s="517"/>
      <c r="K20" s="481" t="s">
        <v>183</v>
      </c>
      <c r="L20" s="482"/>
      <c r="M20" s="482"/>
      <c r="N20" s="482"/>
      <c r="O20" s="482"/>
      <c r="P20" s="482"/>
      <c r="Q20" s="482"/>
      <c r="R20" s="81"/>
      <c r="S20" s="10"/>
      <c r="T20" s="10"/>
      <c r="U20" s="10"/>
    </row>
    <row r="21" spans="1:21" s="7" customFormat="1" ht="18" customHeight="1" x14ac:dyDescent="0.15">
      <c r="A21" s="487"/>
      <c r="B21" s="483" t="s">
        <v>8</v>
      </c>
      <c r="C21" s="484"/>
      <c r="D21" s="485" t="s">
        <v>9</v>
      </c>
      <c r="E21" s="484"/>
      <c r="F21" s="4"/>
      <c r="G21" s="512" t="s">
        <v>85</v>
      </c>
      <c r="H21" s="513"/>
      <c r="I21" s="513"/>
      <c r="J21" s="519"/>
      <c r="K21" s="468" t="s">
        <v>4</v>
      </c>
      <c r="L21" s="469"/>
      <c r="M21" s="469"/>
      <c r="N21" s="469"/>
      <c r="O21" s="469"/>
      <c r="P21" s="469"/>
      <c r="Q21" s="469"/>
      <c r="R21" s="81"/>
      <c r="S21" s="10"/>
      <c r="T21" s="10"/>
      <c r="U21" s="10"/>
    </row>
    <row r="22" spans="1:21" s="7" customFormat="1" ht="18" customHeight="1" x14ac:dyDescent="0.15">
      <c r="A22" s="487"/>
      <c r="B22" s="483"/>
      <c r="C22" s="484"/>
      <c r="D22" s="485" t="s">
        <v>10</v>
      </c>
      <c r="E22" s="484"/>
      <c r="F22" s="4"/>
      <c r="G22" s="499" t="s">
        <v>85</v>
      </c>
      <c r="H22" s="469"/>
      <c r="I22" s="469"/>
      <c r="J22" s="500"/>
      <c r="K22" s="468" t="s">
        <v>5</v>
      </c>
      <c r="L22" s="469"/>
      <c r="M22" s="469"/>
      <c r="N22" s="469"/>
      <c r="O22" s="469"/>
      <c r="P22" s="469"/>
      <c r="Q22" s="469"/>
      <c r="R22" s="81"/>
      <c r="S22" s="10"/>
      <c r="T22" s="10"/>
      <c r="U22" s="10"/>
    </row>
    <row r="23" spans="1:21" s="7" customFormat="1" ht="18" customHeight="1" x14ac:dyDescent="0.15">
      <c r="A23" s="487"/>
      <c r="B23" s="520" t="s">
        <v>11</v>
      </c>
      <c r="C23" s="521"/>
      <c r="D23" s="524" t="s">
        <v>12</v>
      </c>
      <c r="E23" s="521"/>
      <c r="F23" s="13"/>
      <c r="G23" s="525">
        <v>0</v>
      </c>
      <c r="H23" s="525"/>
      <c r="I23" s="20" t="s">
        <v>101</v>
      </c>
      <c r="J23" s="34"/>
      <c r="K23" s="468" t="s">
        <v>6</v>
      </c>
      <c r="L23" s="469"/>
      <c r="M23" s="469"/>
      <c r="N23" s="469"/>
      <c r="O23" s="469"/>
      <c r="P23" s="469"/>
      <c r="Q23" s="469"/>
      <c r="R23" s="81"/>
      <c r="S23" s="10"/>
      <c r="T23" s="10"/>
      <c r="U23" s="10"/>
    </row>
    <row r="24" spans="1:21" s="7" customFormat="1" ht="18" customHeight="1" x14ac:dyDescent="0.15">
      <c r="A24" s="487"/>
      <c r="B24" s="483"/>
      <c r="C24" s="484"/>
      <c r="D24" s="522" t="s">
        <v>13</v>
      </c>
      <c r="E24" s="523"/>
      <c r="F24" s="29"/>
      <c r="G24" s="526">
        <v>0</v>
      </c>
      <c r="H24" s="526"/>
      <c r="I24" s="21" t="s">
        <v>101</v>
      </c>
      <c r="J24" s="33"/>
      <c r="K24" s="468" t="s">
        <v>77</v>
      </c>
      <c r="L24" s="469"/>
      <c r="M24" s="469"/>
      <c r="N24" s="469"/>
      <c r="O24" s="469"/>
      <c r="P24" s="469"/>
      <c r="Q24" s="469"/>
      <c r="R24" s="81"/>
      <c r="S24" s="10"/>
      <c r="T24" s="10"/>
      <c r="U24" s="10"/>
    </row>
    <row r="25" spans="1:21" s="7" customFormat="1" ht="18" customHeight="1" x14ac:dyDescent="0.15">
      <c r="A25" s="487"/>
      <c r="B25" s="522"/>
      <c r="C25" s="523"/>
      <c r="D25" s="52">
        <v>0</v>
      </c>
      <c r="E25" s="30" t="s">
        <v>69</v>
      </c>
      <c r="F25" s="22"/>
      <c r="G25" s="527">
        <v>0</v>
      </c>
      <c r="H25" s="527"/>
      <c r="I25" s="22" t="s">
        <v>101</v>
      </c>
      <c r="J25" s="30"/>
      <c r="K25" s="468" t="s">
        <v>7</v>
      </c>
      <c r="L25" s="469"/>
      <c r="M25" s="469"/>
      <c r="N25" s="469"/>
      <c r="O25" s="469"/>
      <c r="P25" s="469"/>
      <c r="Q25" s="469"/>
      <c r="R25" s="81"/>
      <c r="S25" s="10"/>
      <c r="T25" s="10"/>
      <c r="U25" s="10"/>
    </row>
    <row r="26" spans="1:21" s="7" customFormat="1" ht="18" customHeight="1" x14ac:dyDescent="0.15">
      <c r="A26" s="487"/>
      <c r="B26" s="483" t="s">
        <v>14</v>
      </c>
      <c r="C26" s="484"/>
      <c r="D26" s="528" t="s">
        <v>15</v>
      </c>
      <c r="E26" s="529"/>
      <c r="F26" s="17"/>
      <c r="G26" s="527">
        <v>0</v>
      </c>
      <c r="H26" s="527"/>
      <c r="I26" s="22" t="s">
        <v>102</v>
      </c>
      <c r="J26" s="30"/>
      <c r="R26" s="81"/>
      <c r="S26" s="10"/>
      <c r="T26" s="10"/>
      <c r="U26" s="10"/>
    </row>
    <row r="27" spans="1:21" s="7" customFormat="1" ht="18" customHeight="1" x14ac:dyDescent="0.15">
      <c r="A27" s="487"/>
      <c r="B27" s="483"/>
      <c r="C27" s="484"/>
      <c r="D27" s="54">
        <v>0</v>
      </c>
      <c r="E27" s="34" t="s">
        <v>69</v>
      </c>
      <c r="F27" s="20"/>
      <c r="G27" s="525">
        <v>0</v>
      </c>
      <c r="H27" s="525"/>
      <c r="I27" s="20" t="s">
        <v>102</v>
      </c>
      <c r="J27" s="34"/>
      <c r="K27" s="55"/>
      <c r="L27" s="55"/>
      <c r="M27" s="55"/>
      <c r="N27" s="55"/>
      <c r="O27" s="55"/>
      <c r="P27" s="55"/>
      <c r="Q27" s="55"/>
      <c r="R27" s="81"/>
      <c r="S27" s="10"/>
      <c r="T27" s="10"/>
      <c r="U27" s="10"/>
    </row>
    <row r="28" spans="1:21" s="7" customFormat="1" ht="18" customHeight="1" x14ac:dyDescent="0.15">
      <c r="A28" s="487"/>
      <c r="B28" s="533" t="s">
        <v>217</v>
      </c>
      <c r="C28" s="534"/>
      <c r="D28" s="537">
        <v>0</v>
      </c>
      <c r="E28" s="539" t="s">
        <v>54</v>
      </c>
      <c r="F28" s="179"/>
      <c r="G28" s="541">
        <v>0</v>
      </c>
      <c r="H28" s="541"/>
      <c r="I28" s="460" t="s">
        <v>220</v>
      </c>
      <c r="J28" s="461"/>
      <c r="K28" s="55"/>
      <c r="L28" s="55"/>
      <c r="M28" s="55"/>
      <c r="N28" s="55"/>
      <c r="O28" s="55"/>
      <c r="P28" s="55"/>
      <c r="Q28" s="55"/>
      <c r="R28" s="81"/>
      <c r="S28" s="10"/>
      <c r="T28" s="10"/>
      <c r="U28" s="10"/>
    </row>
    <row r="29" spans="1:21" s="7" customFormat="1" ht="18" customHeight="1" x14ac:dyDescent="0.15">
      <c r="A29" s="487"/>
      <c r="B29" s="535"/>
      <c r="C29" s="536"/>
      <c r="D29" s="538"/>
      <c r="E29" s="540"/>
      <c r="F29" s="180"/>
      <c r="G29" s="542"/>
      <c r="H29" s="542"/>
      <c r="I29" s="462"/>
      <c r="J29" s="463"/>
      <c r="K29" s="55"/>
      <c r="L29" s="55"/>
      <c r="M29" s="55"/>
      <c r="N29" s="55"/>
      <c r="O29" s="55"/>
      <c r="P29" s="55"/>
      <c r="Q29" s="55"/>
      <c r="R29" s="81"/>
      <c r="S29" s="10"/>
      <c r="T29" s="10"/>
      <c r="U29" s="10"/>
    </row>
    <row r="30" spans="1:21" s="7" customFormat="1" ht="18" customHeight="1" x14ac:dyDescent="0.15">
      <c r="A30" s="487"/>
      <c r="B30" s="530" t="s">
        <v>216</v>
      </c>
      <c r="C30" s="521"/>
      <c r="D30" s="531" t="s">
        <v>218</v>
      </c>
      <c r="E30" s="521"/>
      <c r="F30" s="13"/>
      <c r="G30" s="525">
        <v>0</v>
      </c>
      <c r="H30" s="525"/>
      <c r="I30" s="20" t="s">
        <v>102</v>
      </c>
      <c r="J30" s="34"/>
      <c r="K30" s="10"/>
      <c r="L30" s="10"/>
      <c r="M30" s="10"/>
      <c r="N30" s="10"/>
      <c r="O30" s="10"/>
      <c r="P30" s="10"/>
      <c r="Q30" s="10"/>
      <c r="R30" s="81"/>
      <c r="S30" s="10"/>
      <c r="T30" s="10"/>
      <c r="U30" s="10"/>
    </row>
    <row r="31" spans="1:21" s="7" customFormat="1" ht="18" customHeight="1" x14ac:dyDescent="0.15">
      <c r="A31" s="487"/>
      <c r="B31" s="522"/>
      <c r="C31" s="523"/>
      <c r="D31" s="532" t="s">
        <v>219</v>
      </c>
      <c r="E31" s="523"/>
      <c r="F31" s="29"/>
      <c r="G31" s="526">
        <v>0</v>
      </c>
      <c r="H31" s="526"/>
      <c r="I31" s="21" t="s">
        <v>102</v>
      </c>
      <c r="J31" s="33"/>
      <c r="K31" s="10"/>
      <c r="L31" s="10"/>
      <c r="M31" s="10"/>
      <c r="N31" s="10"/>
      <c r="O31" s="10"/>
      <c r="P31" s="10"/>
      <c r="Q31" s="10"/>
      <c r="R31" s="81"/>
      <c r="S31" s="10"/>
      <c r="T31" s="10"/>
      <c r="U31" s="10"/>
    </row>
    <row r="32" spans="1:21" s="7" customFormat="1" ht="18" customHeight="1" x14ac:dyDescent="0.15">
      <c r="A32" s="487"/>
      <c r="B32" s="108" t="s">
        <v>103</v>
      </c>
      <c r="C32" s="108"/>
      <c r="D32" s="108"/>
      <c r="E32" s="109"/>
      <c r="F32" s="36"/>
      <c r="G32" s="113" t="s">
        <v>85</v>
      </c>
      <c r="H32" s="114"/>
      <c r="I32" s="114"/>
      <c r="J32" s="115"/>
      <c r="K32" s="10"/>
      <c r="L32" s="10"/>
      <c r="M32" s="10"/>
      <c r="N32" s="10"/>
      <c r="O32" s="10"/>
      <c r="P32" s="10"/>
      <c r="Q32" s="10"/>
      <c r="R32" s="81"/>
      <c r="S32" s="10"/>
      <c r="T32" s="10"/>
      <c r="U32" s="10"/>
    </row>
    <row r="33" spans="1:21" s="7" customFormat="1" ht="18" customHeight="1" x14ac:dyDescent="0.15">
      <c r="A33" s="487"/>
      <c r="B33" s="111"/>
      <c r="C33" s="111"/>
      <c r="D33" s="111"/>
      <c r="E33" s="112"/>
      <c r="F33" s="36"/>
      <c r="G33" s="116"/>
      <c r="H33" s="116"/>
      <c r="I33" s="116"/>
      <c r="J33" s="117"/>
      <c r="K33" s="10"/>
      <c r="L33" s="10"/>
      <c r="M33" s="10"/>
      <c r="N33" s="10"/>
      <c r="O33" s="10"/>
      <c r="P33" s="10"/>
      <c r="Q33" s="10"/>
      <c r="R33" s="81"/>
      <c r="S33" s="10"/>
      <c r="T33" s="10"/>
      <c r="U33" s="10"/>
    </row>
    <row r="34" spans="1:21" s="7" customFormat="1" ht="18" customHeight="1" x14ac:dyDescent="0.15">
      <c r="A34" s="487"/>
      <c r="B34" s="111"/>
      <c r="C34" s="111"/>
      <c r="D34" s="111"/>
      <c r="E34" s="112"/>
      <c r="F34" s="36"/>
      <c r="G34" s="116"/>
      <c r="H34" s="116"/>
      <c r="I34" s="116"/>
      <c r="J34" s="117"/>
      <c r="K34" s="10"/>
      <c r="L34" s="10"/>
      <c r="M34" s="10"/>
      <c r="N34" s="10"/>
      <c r="O34" s="10"/>
      <c r="P34" s="10"/>
      <c r="Q34" s="10"/>
      <c r="R34" s="81"/>
      <c r="S34" s="10"/>
      <c r="T34" s="10"/>
      <c r="U34" s="10"/>
    </row>
    <row r="35" spans="1:21" s="7" customFormat="1" ht="18" customHeight="1" x14ac:dyDescent="0.15">
      <c r="A35" s="487"/>
      <c r="B35" s="111"/>
      <c r="C35" s="111"/>
      <c r="D35" s="111"/>
      <c r="E35" s="112"/>
      <c r="F35" s="36"/>
      <c r="G35" s="116"/>
      <c r="H35" s="116"/>
      <c r="I35" s="116"/>
      <c r="J35" s="117"/>
      <c r="K35" s="10"/>
      <c r="L35" s="10"/>
      <c r="M35" s="10"/>
      <c r="N35" s="10"/>
      <c r="O35" s="10"/>
      <c r="P35" s="10"/>
      <c r="Q35" s="10"/>
      <c r="R35" s="81"/>
      <c r="S35" s="10"/>
      <c r="T35" s="10"/>
      <c r="U35" s="10"/>
    </row>
    <row r="36" spans="1:21" s="7" customFormat="1" ht="18" customHeight="1" x14ac:dyDescent="0.15">
      <c r="A36" s="487"/>
      <c r="B36" s="111"/>
      <c r="C36" s="111"/>
      <c r="D36" s="111"/>
      <c r="E36" s="112"/>
      <c r="F36" s="36"/>
      <c r="G36" s="116"/>
      <c r="H36" s="116"/>
      <c r="I36" s="116"/>
      <c r="J36" s="117"/>
      <c r="K36" s="10"/>
      <c r="L36" s="10"/>
      <c r="M36" s="10"/>
      <c r="N36" s="10"/>
      <c r="O36" s="10"/>
      <c r="P36" s="10"/>
      <c r="Q36" s="10"/>
      <c r="R36" s="81"/>
      <c r="S36" s="10"/>
      <c r="T36" s="10"/>
      <c r="U36" s="10"/>
    </row>
    <row r="37" spans="1:21" s="7" customFormat="1" ht="18" customHeight="1" x14ac:dyDescent="0.15">
      <c r="A37" s="487"/>
      <c r="B37" s="111"/>
      <c r="C37" s="111"/>
      <c r="D37" s="111"/>
      <c r="E37" s="112"/>
      <c r="F37" s="36"/>
      <c r="G37" s="116"/>
      <c r="H37" s="116"/>
      <c r="I37" s="116"/>
      <c r="J37" s="117"/>
      <c r="K37" s="10"/>
      <c r="L37" s="10"/>
      <c r="M37" s="10"/>
      <c r="N37" s="10"/>
      <c r="O37" s="10"/>
      <c r="P37" s="10"/>
      <c r="Q37" s="10"/>
      <c r="R37" s="81"/>
      <c r="S37" s="10"/>
      <c r="T37" s="10"/>
      <c r="U37" s="10"/>
    </row>
    <row r="38" spans="1:21" s="7" customFormat="1" ht="18" customHeight="1" x14ac:dyDescent="0.15">
      <c r="A38" s="487"/>
      <c r="B38" s="111"/>
      <c r="C38" s="111"/>
      <c r="D38" s="111"/>
      <c r="E38" s="112"/>
      <c r="F38" s="36"/>
      <c r="G38" s="116"/>
      <c r="H38" s="116"/>
      <c r="I38" s="116"/>
      <c r="J38" s="117"/>
      <c r="K38" s="10"/>
      <c r="L38" s="10"/>
      <c r="M38" s="10"/>
      <c r="N38" s="10"/>
      <c r="O38" s="10"/>
      <c r="P38" s="10"/>
      <c r="Q38" s="10"/>
      <c r="R38" s="81"/>
      <c r="S38" s="10"/>
      <c r="T38" s="10"/>
      <c r="U38" s="10"/>
    </row>
    <row r="39" spans="1:21" s="7" customFormat="1" ht="18" customHeight="1" x14ac:dyDescent="0.15">
      <c r="A39" s="487"/>
      <c r="B39" s="111"/>
      <c r="C39" s="111"/>
      <c r="D39" s="111"/>
      <c r="E39" s="112"/>
      <c r="F39" s="36"/>
      <c r="G39" s="116"/>
      <c r="H39" s="116"/>
      <c r="I39" s="116"/>
      <c r="J39" s="117"/>
      <c r="K39" s="10"/>
      <c r="L39" s="10"/>
      <c r="M39" s="10"/>
      <c r="N39" s="10"/>
      <c r="O39" s="10"/>
      <c r="P39" s="10"/>
      <c r="Q39" s="10"/>
      <c r="R39" s="81"/>
      <c r="S39" s="10"/>
      <c r="T39" s="10"/>
      <c r="U39" s="10"/>
    </row>
    <row r="40" spans="1:21" s="7" customFormat="1" ht="18" customHeight="1" x14ac:dyDescent="0.15">
      <c r="A40" s="487"/>
      <c r="B40" s="111"/>
      <c r="C40" s="111"/>
      <c r="D40" s="111"/>
      <c r="E40" s="112"/>
      <c r="F40" s="36"/>
      <c r="G40" s="116"/>
      <c r="H40" s="116"/>
      <c r="I40" s="116"/>
      <c r="J40" s="117"/>
      <c r="K40" s="10"/>
      <c r="L40" s="10"/>
      <c r="M40" s="10"/>
      <c r="N40" s="10"/>
      <c r="O40" s="10"/>
      <c r="P40" s="10"/>
      <c r="Q40" s="10"/>
      <c r="R40" s="81"/>
      <c r="S40" s="10"/>
      <c r="T40" s="10"/>
      <c r="U40" s="10"/>
    </row>
    <row r="41" spans="1:21" s="7" customFormat="1" ht="18" customHeight="1" x14ac:dyDescent="0.15">
      <c r="A41" s="487"/>
      <c r="B41" s="111"/>
      <c r="C41" s="111"/>
      <c r="D41" s="111"/>
      <c r="E41" s="112"/>
      <c r="F41" s="36"/>
      <c r="G41" s="116"/>
      <c r="H41" s="116"/>
      <c r="I41" s="116"/>
      <c r="J41" s="117"/>
      <c r="K41" s="10"/>
      <c r="L41" s="10"/>
      <c r="M41" s="10"/>
      <c r="N41" s="10"/>
      <c r="O41" s="10"/>
      <c r="P41" s="10"/>
      <c r="Q41" s="10"/>
      <c r="R41" s="81"/>
      <c r="S41" s="10"/>
      <c r="T41" s="10"/>
      <c r="U41" s="10"/>
    </row>
    <row r="42" spans="1:21" s="7" customFormat="1" ht="18" customHeight="1" x14ac:dyDescent="0.15">
      <c r="A42" s="488"/>
      <c r="B42" s="138"/>
      <c r="C42" s="138"/>
      <c r="D42" s="138"/>
      <c r="E42" s="139"/>
      <c r="F42" s="37"/>
      <c r="G42" s="140"/>
      <c r="H42" s="140"/>
      <c r="I42" s="140"/>
      <c r="J42" s="141"/>
      <c r="K42" s="56"/>
      <c r="L42" s="56"/>
      <c r="M42" s="56"/>
      <c r="N42" s="56"/>
      <c r="O42" s="56"/>
      <c r="P42" s="56"/>
      <c r="Q42" s="56"/>
      <c r="R42" s="81"/>
      <c r="S42" s="10"/>
      <c r="T42" s="10"/>
      <c r="U42" s="10"/>
    </row>
    <row r="43" spans="1:21" ht="13.5" customHeight="1" x14ac:dyDescent="0.15"/>
  </sheetData>
  <mergeCells count="66">
    <mergeCell ref="B26:C27"/>
    <mergeCell ref="D26:E26"/>
    <mergeCell ref="G26:H26"/>
    <mergeCell ref="G27:H27"/>
    <mergeCell ref="B30:C31"/>
    <mergeCell ref="D30:E30"/>
    <mergeCell ref="G30:H30"/>
    <mergeCell ref="D31:E31"/>
    <mergeCell ref="G31:H31"/>
    <mergeCell ref="B28:C29"/>
    <mergeCell ref="D28:D29"/>
    <mergeCell ref="E28:E29"/>
    <mergeCell ref="G28:H29"/>
    <mergeCell ref="G22:J22"/>
    <mergeCell ref="K22:Q22"/>
    <mergeCell ref="B23:C25"/>
    <mergeCell ref="D23:E23"/>
    <mergeCell ref="G23:H23"/>
    <mergeCell ref="K23:Q23"/>
    <mergeCell ref="D24:E24"/>
    <mergeCell ref="G24:H24"/>
    <mergeCell ref="K24:Q24"/>
    <mergeCell ref="G25:H25"/>
    <mergeCell ref="K25:Q25"/>
    <mergeCell ref="A10:A42"/>
    <mergeCell ref="B10:E10"/>
    <mergeCell ref="G10:Q10"/>
    <mergeCell ref="B11:E11"/>
    <mergeCell ref="G11:Q11"/>
    <mergeCell ref="B12:E12"/>
    <mergeCell ref="G12:Q12"/>
    <mergeCell ref="B13:E13"/>
    <mergeCell ref="G13:Q13"/>
    <mergeCell ref="B14:E16"/>
    <mergeCell ref="K17:Q17"/>
    <mergeCell ref="B18:E18"/>
    <mergeCell ref="G18:J18"/>
    <mergeCell ref="K18:Q18"/>
    <mergeCell ref="B20:E20"/>
    <mergeCell ref="G20:J20"/>
    <mergeCell ref="A6:A9"/>
    <mergeCell ref="B6:E6"/>
    <mergeCell ref="G6:J6"/>
    <mergeCell ref="K6:Q9"/>
    <mergeCell ref="B7:E7"/>
    <mergeCell ref="G7:J7"/>
    <mergeCell ref="B8:E8"/>
    <mergeCell ref="G8:J8"/>
    <mergeCell ref="B9:E9"/>
    <mergeCell ref="G9:J9"/>
    <mergeCell ref="I28:J29"/>
    <mergeCell ref="B5:E5"/>
    <mergeCell ref="G5:Q5"/>
    <mergeCell ref="K15:Q15"/>
    <mergeCell ref="K16:Q16"/>
    <mergeCell ref="B17:E17"/>
    <mergeCell ref="G17:J17"/>
    <mergeCell ref="K19:Q19"/>
    <mergeCell ref="B19:E19"/>
    <mergeCell ref="G19:J19"/>
    <mergeCell ref="K20:Q20"/>
    <mergeCell ref="B21:C22"/>
    <mergeCell ref="D21:E21"/>
    <mergeCell ref="G21:J21"/>
    <mergeCell ref="K21:Q21"/>
    <mergeCell ref="D22:E2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9"/>
  <sheetViews>
    <sheetView view="pageBreakPreview" zoomScale="90" zoomScaleNormal="100" zoomScaleSheetLayoutView="90" workbookViewId="0">
      <selection activeCell="I12" sqref="I12:J12"/>
    </sheetView>
  </sheetViews>
  <sheetFormatPr defaultRowHeight="13.5" x14ac:dyDescent="0.15"/>
  <cols>
    <col min="1" max="1" width="3.625" customWidth="1"/>
    <col min="2" max="5" width="5.625" customWidth="1"/>
    <col min="6" max="6" width="2.375" customWidth="1"/>
    <col min="7" max="10" width="5.625" customWidth="1"/>
    <col min="11" max="17" width="5.125" customWidth="1"/>
  </cols>
  <sheetData>
    <row r="1" spans="1:21" s="7" customFormat="1" ht="18" customHeight="1" x14ac:dyDescent="0.15">
      <c r="R1" s="83"/>
      <c r="S1" s="10"/>
      <c r="T1" s="10"/>
      <c r="U1" s="10"/>
    </row>
    <row r="2" spans="1:21" s="44" customFormat="1" ht="18" customHeight="1" x14ac:dyDescent="0.15">
      <c r="A2" s="7"/>
      <c r="B2" s="7"/>
      <c r="C2" s="7"/>
      <c r="D2" s="7"/>
      <c r="E2" s="7"/>
      <c r="F2" s="7"/>
      <c r="G2" s="7"/>
      <c r="H2" s="7"/>
      <c r="I2" s="7"/>
      <c r="J2" s="7"/>
      <c r="K2" s="7"/>
      <c r="L2" s="7"/>
      <c r="M2" s="7"/>
      <c r="N2" s="7"/>
      <c r="O2" s="7"/>
      <c r="P2" s="7"/>
      <c r="Q2" s="46" t="s">
        <v>18</v>
      </c>
      <c r="R2" s="84"/>
      <c r="S2" s="40" t="s">
        <v>152</v>
      </c>
      <c r="T2" s="4"/>
      <c r="U2" s="4"/>
    </row>
    <row r="3" spans="1:21" s="44" customFormat="1" ht="27" customHeight="1" x14ac:dyDescent="0.15">
      <c r="A3" s="486" t="s">
        <v>104</v>
      </c>
      <c r="B3" s="556" t="s">
        <v>221</v>
      </c>
      <c r="C3" s="557"/>
      <c r="D3" s="557"/>
      <c r="E3" s="558"/>
      <c r="F3" s="3"/>
      <c r="G3" s="559" t="s">
        <v>175</v>
      </c>
      <c r="H3" s="560"/>
      <c r="I3" s="560"/>
      <c r="J3" s="561"/>
      <c r="K3" s="8" t="s">
        <v>105</v>
      </c>
      <c r="L3" s="8"/>
      <c r="M3" s="8"/>
      <c r="N3" s="8"/>
      <c r="O3" s="8"/>
      <c r="P3" s="8"/>
      <c r="Q3" s="8"/>
      <c r="R3" s="83"/>
      <c r="S3" s="28" t="s">
        <v>73</v>
      </c>
      <c r="T3" s="4"/>
      <c r="U3" s="4"/>
    </row>
    <row r="4" spans="1:21" s="44" customFormat="1" ht="27" customHeight="1" x14ac:dyDescent="0.15">
      <c r="A4" s="487"/>
      <c r="B4" s="547" t="s">
        <v>191</v>
      </c>
      <c r="C4" s="548"/>
      <c r="D4" s="548"/>
      <c r="E4" s="549"/>
      <c r="F4" s="13"/>
      <c r="G4" s="562" t="s">
        <v>194</v>
      </c>
      <c r="H4" s="563"/>
      <c r="I4" s="563"/>
      <c r="J4" s="564"/>
      <c r="K4" s="468" t="s">
        <v>1</v>
      </c>
      <c r="L4" s="469"/>
      <c r="M4" s="469"/>
      <c r="N4" s="469"/>
      <c r="O4" s="469"/>
      <c r="P4" s="469"/>
      <c r="Q4" s="469"/>
      <c r="R4" s="83"/>
      <c r="S4" s="28" t="s">
        <v>149</v>
      </c>
      <c r="T4" s="4"/>
      <c r="U4" s="4"/>
    </row>
    <row r="5" spans="1:21" s="7" customFormat="1" ht="18" customHeight="1" x14ac:dyDescent="0.15">
      <c r="A5" s="487"/>
      <c r="B5" s="565" t="s">
        <v>19</v>
      </c>
      <c r="C5" s="566"/>
      <c r="D5" s="485" t="s">
        <v>16</v>
      </c>
      <c r="E5" s="484"/>
      <c r="F5" s="4"/>
      <c r="G5" s="469">
        <v>0</v>
      </c>
      <c r="H5" s="469"/>
      <c r="I5" s="569" t="s">
        <v>20</v>
      </c>
      <c r="J5" s="570"/>
      <c r="K5" s="481" t="s">
        <v>192</v>
      </c>
      <c r="L5" s="482"/>
      <c r="M5" s="482"/>
      <c r="N5" s="482"/>
      <c r="O5" s="482"/>
      <c r="P5" s="482"/>
      <c r="Q5" s="482"/>
      <c r="R5" s="83"/>
      <c r="S5" s="10" t="s">
        <v>78</v>
      </c>
      <c r="T5" s="10"/>
      <c r="U5" s="10"/>
    </row>
    <row r="6" spans="1:21" s="7" customFormat="1" ht="18" customHeight="1" x14ac:dyDescent="0.15">
      <c r="A6" s="487"/>
      <c r="B6" s="567"/>
      <c r="C6" s="568"/>
      <c r="D6" s="485" t="s">
        <v>17</v>
      </c>
      <c r="E6" s="484"/>
      <c r="F6" s="4"/>
      <c r="G6" s="469">
        <v>0</v>
      </c>
      <c r="H6" s="469"/>
      <c r="I6" s="552" t="s">
        <v>20</v>
      </c>
      <c r="J6" s="553"/>
      <c r="K6" s="481" t="s">
        <v>157</v>
      </c>
      <c r="L6" s="482"/>
      <c r="M6" s="482"/>
      <c r="N6" s="482"/>
      <c r="O6" s="482"/>
      <c r="P6" s="482"/>
      <c r="Q6" s="482"/>
      <c r="R6" s="83"/>
      <c r="S6" s="10"/>
      <c r="T6" s="10"/>
      <c r="U6" s="10"/>
    </row>
    <row r="7" spans="1:21" s="7" customFormat="1" ht="18" customHeight="1" x14ac:dyDescent="0.15">
      <c r="A7" s="487"/>
      <c r="B7" s="543" t="s">
        <v>21</v>
      </c>
      <c r="C7" s="544"/>
      <c r="D7" s="524" t="s">
        <v>16</v>
      </c>
      <c r="E7" s="521"/>
      <c r="F7" s="13"/>
      <c r="G7" s="513">
        <v>0</v>
      </c>
      <c r="H7" s="513"/>
      <c r="I7" s="569" t="s">
        <v>106</v>
      </c>
      <c r="J7" s="570"/>
      <c r="K7" s="481" t="s">
        <v>158</v>
      </c>
      <c r="L7" s="482"/>
      <c r="M7" s="482"/>
      <c r="N7" s="482"/>
      <c r="O7" s="482"/>
      <c r="P7" s="482"/>
      <c r="Q7" s="482"/>
      <c r="R7" s="83"/>
      <c r="S7" s="10"/>
      <c r="T7" s="10"/>
      <c r="U7" s="10"/>
    </row>
    <row r="8" spans="1:21" s="7" customFormat="1" ht="18" customHeight="1" x14ac:dyDescent="0.15">
      <c r="A8" s="487"/>
      <c r="B8" s="545"/>
      <c r="C8" s="546"/>
      <c r="D8" s="554" t="s">
        <v>17</v>
      </c>
      <c r="E8" s="523"/>
      <c r="F8" s="29"/>
      <c r="G8" s="509">
        <v>0</v>
      </c>
      <c r="H8" s="509"/>
      <c r="I8" s="552" t="s">
        <v>106</v>
      </c>
      <c r="J8" s="553"/>
      <c r="K8" s="481" t="s">
        <v>156</v>
      </c>
      <c r="L8" s="482"/>
      <c r="M8" s="482"/>
      <c r="N8" s="482"/>
      <c r="O8" s="482"/>
      <c r="P8" s="482"/>
      <c r="Q8" s="482"/>
      <c r="R8" s="83"/>
      <c r="S8" s="10"/>
      <c r="T8" s="10"/>
      <c r="U8" s="10"/>
    </row>
    <row r="9" spans="1:21" s="7" customFormat="1" ht="18" customHeight="1" x14ac:dyDescent="0.15">
      <c r="A9" s="487"/>
      <c r="B9" s="543" t="s">
        <v>22</v>
      </c>
      <c r="C9" s="544"/>
      <c r="D9" s="524" t="s">
        <v>16</v>
      </c>
      <c r="E9" s="521"/>
      <c r="F9" s="13"/>
      <c r="G9" s="512" t="s">
        <v>85</v>
      </c>
      <c r="H9" s="513"/>
      <c r="I9" s="513"/>
      <c r="J9" s="519"/>
      <c r="K9" s="481" t="s">
        <v>159</v>
      </c>
      <c r="L9" s="482"/>
      <c r="M9" s="482"/>
      <c r="N9" s="482"/>
      <c r="O9" s="482"/>
      <c r="P9" s="482"/>
      <c r="Q9" s="482"/>
      <c r="R9" s="83"/>
      <c r="S9" s="10"/>
      <c r="T9" s="10"/>
      <c r="U9" s="10"/>
    </row>
    <row r="10" spans="1:21" s="7" customFormat="1" ht="18" customHeight="1" x14ac:dyDescent="0.15">
      <c r="A10" s="487"/>
      <c r="B10" s="545"/>
      <c r="C10" s="546"/>
      <c r="D10" s="554" t="s">
        <v>17</v>
      </c>
      <c r="E10" s="523"/>
      <c r="F10" s="29"/>
      <c r="G10" s="508" t="s">
        <v>85</v>
      </c>
      <c r="H10" s="509"/>
      <c r="I10" s="509"/>
      <c r="J10" s="555"/>
      <c r="K10" s="468"/>
      <c r="L10" s="469"/>
      <c r="M10" s="469"/>
      <c r="N10" s="469"/>
      <c r="O10" s="469"/>
      <c r="P10" s="469"/>
      <c r="Q10" s="469"/>
      <c r="R10" s="83"/>
      <c r="S10" s="10"/>
      <c r="T10" s="10"/>
      <c r="U10" s="10"/>
    </row>
    <row r="11" spans="1:21" s="7" customFormat="1" ht="27" customHeight="1" x14ac:dyDescent="0.15">
      <c r="A11" s="487"/>
      <c r="B11" s="575" t="s">
        <v>23</v>
      </c>
      <c r="C11" s="576"/>
      <c r="D11" s="50">
        <v>0</v>
      </c>
      <c r="E11" s="31" t="s">
        <v>54</v>
      </c>
      <c r="F11" s="10"/>
      <c r="G11" s="516">
        <v>0</v>
      </c>
      <c r="H11" s="516"/>
      <c r="I11" s="577" t="s">
        <v>24</v>
      </c>
      <c r="J11" s="578"/>
      <c r="K11" s="10"/>
      <c r="L11" s="10"/>
      <c r="M11" s="10"/>
      <c r="N11" s="10"/>
      <c r="O11" s="10"/>
      <c r="P11" s="10"/>
      <c r="Q11" s="10"/>
      <c r="R11" s="83"/>
      <c r="S11" s="10"/>
      <c r="T11" s="10"/>
      <c r="U11" s="10"/>
    </row>
    <row r="12" spans="1:21" s="7" customFormat="1" ht="27" customHeight="1" x14ac:dyDescent="0.15">
      <c r="A12" s="487"/>
      <c r="B12" s="579" t="s">
        <v>25</v>
      </c>
      <c r="C12" s="580"/>
      <c r="D12" s="53">
        <v>0</v>
      </c>
      <c r="E12" s="30" t="s">
        <v>54</v>
      </c>
      <c r="F12" s="22"/>
      <c r="G12" s="516">
        <v>0</v>
      </c>
      <c r="H12" s="516"/>
      <c r="I12" s="577" t="s">
        <v>26</v>
      </c>
      <c r="J12" s="578"/>
      <c r="K12" s="10"/>
      <c r="L12" s="10"/>
      <c r="M12" s="10"/>
      <c r="N12" s="10"/>
      <c r="O12" s="10"/>
      <c r="P12" s="10"/>
      <c r="Q12" s="10"/>
      <c r="R12" s="83"/>
      <c r="S12" s="10"/>
      <c r="T12" s="10"/>
      <c r="U12" s="10"/>
    </row>
    <row r="13" spans="1:21" s="7" customFormat="1" ht="18" customHeight="1" x14ac:dyDescent="0.15">
      <c r="A13" s="487"/>
      <c r="B13" s="571" t="s">
        <v>177</v>
      </c>
      <c r="C13" s="572"/>
      <c r="D13" s="181"/>
      <c r="E13" s="182"/>
      <c r="F13" s="169"/>
      <c r="G13" s="582" t="s">
        <v>16</v>
      </c>
      <c r="H13" s="582"/>
      <c r="I13" s="550" t="s">
        <v>17</v>
      </c>
      <c r="J13" s="551"/>
      <c r="K13" s="10"/>
      <c r="L13" s="10"/>
      <c r="M13" s="10"/>
      <c r="N13" s="10"/>
      <c r="O13" s="10"/>
      <c r="P13" s="10"/>
      <c r="Q13" s="10"/>
      <c r="R13" s="83"/>
      <c r="S13" s="10"/>
      <c r="T13" s="10"/>
      <c r="U13" s="10"/>
    </row>
    <row r="14" spans="1:21" s="7" customFormat="1" ht="18" customHeight="1" x14ac:dyDescent="0.15">
      <c r="A14" s="487"/>
      <c r="B14" s="573"/>
      <c r="C14" s="574"/>
      <c r="D14" s="136">
        <v>0</v>
      </c>
      <c r="E14" s="182" t="s">
        <v>54</v>
      </c>
      <c r="F14" s="169"/>
      <c r="G14" s="482">
        <v>0</v>
      </c>
      <c r="H14" s="482"/>
      <c r="I14" s="482">
        <v>0</v>
      </c>
      <c r="J14" s="581"/>
      <c r="K14" s="10"/>
      <c r="L14" s="10"/>
      <c r="M14" s="10"/>
      <c r="N14" s="10"/>
      <c r="O14" s="10"/>
      <c r="P14" s="10"/>
      <c r="Q14" s="10"/>
      <c r="R14" s="83"/>
      <c r="S14" s="10"/>
      <c r="T14" s="10"/>
      <c r="U14" s="10"/>
    </row>
    <row r="15" spans="1:21" s="7" customFormat="1" ht="18" customHeight="1" x14ac:dyDescent="0.15">
      <c r="A15" s="487"/>
      <c r="B15" s="583" t="s">
        <v>176</v>
      </c>
      <c r="C15" s="580"/>
      <c r="D15" s="143"/>
      <c r="E15" s="142"/>
      <c r="F15" s="13"/>
      <c r="G15" s="510" t="s">
        <v>16</v>
      </c>
      <c r="H15" s="510"/>
      <c r="I15" s="510" t="s">
        <v>17</v>
      </c>
      <c r="J15" s="511"/>
      <c r="K15" s="10"/>
      <c r="L15" s="10"/>
      <c r="M15" s="10"/>
      <c r="N15" s="10"/>
      <c r="O15" s="10"/>
      <c r="P15" s="10"/>
      <c r="Q15" s="10"/>
      <c r="R15" s="83"/>
      <c r="S15" s="10"/>
      <c r="T15" s="10"/>
      <c r="U15" s="10"/>
    </row>
    <row r="16" spans="1:21" s="44" customFormat="1" ht="18" customHeight="1" x14ac:dyDescent="0.15">
      <c r="A16" s="487"/>
      <c r="B16" s="579"/>
      <c r="C16" s="580"/>
      <c r="D16" s="60">
        <v>0</v>
      </c>
      <c r="E16" s="33" t="s">
        <v>54</v>
      </c>
      <c r="F16" s="21"/>
      <c r="G16" s="509">
        <v>0</v>
      </c>
      <c r="H16" s="509"/>
      <c r="I16" s="509">
        <v>0</v>
      </c>
      <c r="J16" s="555"/>
      <c r="K16" s="10"/>
      <c r="L16" s="10"/>
      <c r="M16" s="10"/>
      <c r="N16" s="10"/>
      <c r="O16" s="10"/>
      <c r="P16" s="10"/>
      <c r="Q16" s="10"/>
      <c r="R16" s="84"/>
      <c r="S16" s="4"/>
      <c r="T16" s="4"/>
      <c r="U16" s="4"/>
    </row>
    <row r="17" spans="1:21" s="7" customFormat="1" ht="27" customHeight="1" x14ac:dyDescent="0.15">
      <c r="A17" s="487"/>
      <c r="B17" s="543" t="s">
        <v>27</v>
      </c>
      <c r="C17" s="544"/>
      <c r="D17" s="524" t="s">
        <v>28</v>
      </c>
      <c r="E17" s="521"/>
      <c r="F17" s="13"/>
      <c r="G17" s="512" t="s">
        <v>85</v>
      </c>
      <c r="H17" s="513"/>
      <c r="I17" s="513"/>
      <c r="J17" s="519"/>
      <c r="K17" s="468" t="s">
        <v>160</v>
      </c>
      <c r="L17" s="469"/>
      <c r="M17" s="469"/>
      <c r="N17" s="469"/>
      <c r="O17" s="469"/>
      <c r="P17" s="469"/>
      <c r="Q17" s="469"/>
      <c r="R17" s="83"/>
      <c r="S17" s="10"/>
      <c r="T17" s="10"/>
      <c r="U17" s="10"/>
    </row>
    <row r="18" spans="1:21" s="7" customFormat="1" ht="27" customHeight="1" x14ac:dyDescent="0.15">
      <c r="A18" s="487"/>
      <c r="B18" s="584"/>
      <c r="C18" s="585"/>
      <c r="D18" s="586" t="s">
        <v>29</v>
      </c>
      <c r="E18" s="587"/>
      <c r="F18" s="22"/>
      <c r="G18" s="512" t="s">
        <v>85</v>
      </c>
      <c r="H18" s="513"/>
      <c r="I18" s="513"/>
      <c r="J18" s="519"/>
      <c r="K18" s="468" t="s">
        <v>161</v>
      </c>
      <c r="L18" s="469"/>
      <c r="M18" s="469"/>
      <c r="N18" s="469"/>
      <c r="O18" s="469"/>
      <c r="P18" s="469"/>
      <c r="Q18" s="469"/>
      <c r="R18" s="83"/>
      <c r="S18" s="10"/>
      <c r="T18" s="10"/>
      <c r="U18" s="10"/>
    </row>
    <row r="19" spans="1:21" s="7" customFormat="1" ht="27" customHeight="1" x14ac:dyDescent="0.15">
      <c r="A19" s="487"/>
      <c r="B19" s="584"/>
      <c r="C19" s="585"/>
      <c r="D19" s="485" t="s">
        <v>30</v>
      </c>
      <c r="E19" s="484"/>
      <c r="F19" s="4"/>
      <c r="G19" s="512" t="s">
        <v>85</v>
      </c>
      <c r="H19" s="513"/>
      <c r="I19" s="513"/>
      <c r="J19" s="519"/>
      <c r="K19" s="468" t="s">
        <v>7</v>
      </c>
      <c r="L19" s="469"/>
      <c r="M19" s="469"/>
      <c r="N19" s="469"/>
      <c r="O19" s="469"/>
      <c r="P19" s="469"/>
      <c r="Q19" s="469"/>
      <c r="R19" s="83"/>
      <c r="S19" s="10"/>
      <c r="T19" s="10"/>
      <c r="U19" s="10"/>
    </row>
    <row r="20" spans="1:21" s="7" customFormat="1" ht="27" customHeight="1" x14ac:dyDescent="0.15">
      <c r="A20" s="487"/>
      <c r="B20" s="584"/>
      <c r="C20" s="585"/>
      <c r="D20" s="528" t="s">
        <v>31</v>
      </c>
      <c r="E20" s="529"/>
      <c r="F20" s="17"/>
      <c r="G20" s="512" t="s">
        <v>85</v>
      </c>
      <c r="H20" s="513"/>
      <c r="I20" s="513"/>
      <c r="J20" s="519"/>
      <c r="K20" s="10"/>
      <c r="L20" s="10"/>
      <c r="M20" s="10"/>
      <c r="N20" s="10"/>
      <c r="O20" s="10"/>
      <c r="P20" s="10"/>
      <c r="Q20" s="10"/>
      <c r="R20" s="83"/>
      <c r="S20" s="10"/>
      <c r="T20" s="10"/>
      <c r="U20" s="10"/>
    </row>
    <row r="21" spans="1:21" s="7" customFormat="1" ht="27" customHeight="1" x14ac:dyDescent="0.15">
      <c r="A21" s="487"/>
      <c r="B21" s="584"/>
      <c r="C21" s="585"/>
      <c r="D21" s="485" t="s">
        <v>32</v>
      </c>
      <c r="E21" s="484"/>
      <c r="F21" s="4"/>
      <c r="G21" s="512" t="s">
        <v>85</v>
      </c>
      <c r="H21" s="513"/>
      <c r="I21" s="513"/>
      <c r="J21" s="519"/>
      <c r="K21" s="10"/>
      <c r="L21" s="10"/>
      <c r="M21" s="10"/>
      <c r="N21" s="10"/>
      <c r="O21" s="10"/>
      <c r="P21" s="10"/>
      <c r="Q21" s="10"/>
      <c r="R21" s="83"/>
      <c r="S21" s="10"/>
      <c r="T21" s="10"/>
      <c r="U21" s="10"/>
    </row>
    <row r="22" spans="1:21" s="7" customFormat="1" ht="27" customHeight="1" x14ac:dyDescent="0.15">
      <c r="A22" s="487"/>
      <c r="B22" s="545"/>
      <c r="C22" s="546"/>
      <c r="D22" s="528" t="s">
        <v>33</v>
      </c>
      <c r="E22" s="529"/>
      <c r="F22" s="17"/>
      <c r="G22" s="515" t="s">
        <v>85</v>
      </c>
      <c r="H22" s="516"/>
      <c r="I22" s="516"/>
      <c r="J22" s="517"/>
      <c r="K22" s="10"/>
      <c r="L22" s="10"/>
      <c r="M22" s="10"/>
      <c r="N22" s="10"/>
      <c r="O22" s="10"/>
      <c r="P22" s="10"/>
      <c r="Q22" s="10"/>
      <c r="R22" s="83"/>
      <c r="S22" s="10"/>
      <c r="T22" s="10"/>
      <c r="U22" s="10"/>
    </row>
    <row r="23" spans="1:21" s="7" customFormat="1" ht="27" customHeight="1" x14ac:dyDescent="0.15">
      <c r="A23" s="487"/>
      <c r="B23" s="107" t="s">
        <v>107</v>
      </c>
      <c r="C23" s="108"/>
      <c r="D23" s="108"/>
      <c r="E23" s="109"/>
      <c r="F23" s="36"/>
      <c r="G23" s="113" t="s">
        <v>85</v>
      </c>
      <c r="H23" s="114"/>
      <c r="I23" s="114"/>
      <c r="J23" s="115"/>
      <c r="K23" s="10"/>
      <c r="L23" s="10"/>
      <c r="M23" s="10"/>
      <c r="N23" s="10"/>
      <c r="O23" s="10"/>
      <c r="P23" s="10"/>
      <c r="Q23" s="10"/>
      <c r="R23" s="83"/>
      <c r="S23" s="10"/>
      <c r="T23" s="10"/>
      <c r="U23" s="10"/>
    </row>
    <row r="24" spans="1:21" s="7" customFormat="1" ht="18" customHeight="1" x14ac:dyDescent="0.15">
      <c r="A24" s="487"/>
      <c r="B24" s="110"/>
      <c r="C24" s="111"/>
      <c r="D24" s="111"/>
      <c r="E24" s="112"/>
      <c r="F24" s="36"/>
      <c r="G24" s="116"/>
      <c r="H24" s="116"/>
      <c r="I24" s="116"/>
      <c r="J24" s="117"/>
      <c r="K24" s="10"/>
      <c r="L24" s="10"/>
      <c r="M24" s="10"/>
      <c r="N24" s="10"/>
      <c r="O24" s="10"/>
      <c r="P24" s="10"/>
      <c r="Q24" s="10"/>
      <c r="R24" s="83"/>
      <c r="S24" s="10"/>
      <c r="T24" s="10"/>
      <c r="U24" s="10"/>
    </row>
    <row r="25" spans="1:21" s="7" customFormat="1" ht="18" customHeight="1" x14ac:dyDescent="0.15">
      <c r="A25" s="487"/>
      <c r="B25" s="110"/>
      <c r="C25" s="111"/>
      <c r="D25" s="111"/>
      <c r="E25" s="112"/>
      <c r="F25" s="36"/>
      <c r="G25" s="116"/>
      <c r="H25" s="116"/>
      <c r="I25" s="116"/>
      <c r="J25" s="117"/>
      <c r="K25" s="10"/>
      <c r="L25" s="10"/>
      <c r="M25" s="10"/>
      <c r="N25" s="10"/>
      <c r="O25" s="10"/>
      <c r="P25" s="10"/>
      <c r="Q25" s="10"/>
      <c r="R25" s="83"/>
      <c r="S25" s="10"/>
      <c r="T25" s="10"/>
      <c r="U25" s="10"/>
    </row>
    <row r="26" spans="1:21" s="7" customFormat="1" ht="18" customHeight="1" x14ac:dyDescent="0.15">
      <c r="A26" s="487"/>
      <c r="B26" s="110"/>
      <c r="C26" s="111"/>
      <c r="D26" s="111"/>
      <c r="E26" s="112"/>
      <c r="F26" s="36"/>
      <c r="G26" s="116"/>
      <c r="H26" s="116"/>
      <c r="I26" s="116"/>
      <c r="J26" s="117"/>
      <c r="K26" s="10"/>
      <c r="L26" s="10"/>
      <c r="M26" s="10"/>
      <c r="N26" s="10"/>
      <c r="O26" s="10"/>
      <c r="P26" s="10"/>
      <c r="Q26" s="10"/>
      <c r="R26" s="83"/>
      <c r="S26" s="10"/>
      <c r="T26" s="10"/>
      <c r="U26" s="10"/>
    </row>
    <row r="27" spans="1:21" s="7" customFormat="1" ht="18" customHeight="1" x14ac:dyDescent="0.15">
      <c r="A27" s="487"/>
      <c r="B27" s="110"/>
      <c r="C27" s="111"/>
      <c r="D27" s="111"/>
      <c r="E27" s="112"/>
      <c r="F27" s="36"/>
      <c r="G27" s="116"/>
      <c r="H27" s="116"/>
      <c r="I27" s="116"/>
      <c r="J27" s="117"/>
      <c r="K27" s="10"/>
      <c r="L27" s="10"/>
      <c r="M27" s="10"/>
      <c r="N27" s="10"/>
      <c r="O27" s="10"/>
      <c r="P27" s="10"/>
      <c r="Q27" s="10"/>
      <c r="R27" s="83"/>
      <c r="S27" s="10"/>
      <c r="T27" s="10"/>
      <c r="U27" s="10"/>
    </row>
    <row r="28" spans="1:21" s="7" customFormat="1" ht="18" customHeight="1" x14ac:dyDescent="0.15">
      <c r="A28" s="487"/>
      <c r="B28" s="110"/>
      <c r="C28" s="111"/>
      <c r="D28" s="111"/>
      <c r="E28" s="112"/>
      <c r="F28" s="36"/>
      <c r="G28" s="116"/>
      <c r="H28" s="116"/>
      <c r="I28" s="116"/>
      <c r="J28" s="117"/>
      <c r="K28" s="10"/>
      <c r="L28" s="10"/>
      <c r="M28" s="10"/>
      <c r="N28" s="10"/>
      <c r="O28" s="10"/>
      <c r="P28" s="10"/>
      <c r="Q28" s="10"/>
      <c r="R28" s="83"/>
      <c r="S28" s="10"/>
      <c r="T28" s="10"/>
      <c r="U28" s="10"/>
    </row>
    <row r="29" spans="1:21" s="7" customFormat="1" ht="18" customHeight="1" x14ac:dyDescent="0.15">
      <c r="A29" s="487"/>
      <c r="B29" s="110"/>
      <c r="C29" s="111"/>
      <c r="D29" s="111"/>
      <c r="E29" s="112"/>
      <c r="F29" s="36"/>
      <c r="G29" s="116"/>
      <c r="H29" s="116"/>
      <c r="I29" s="116"/>
      <c r="J29" s="117"/>
      <c r="K29" s="10"/>
      <c r="L29" s="10"/>
      <c r="M29" s="10"/>
      <c r="N29" s="10"/>
      <c r="O29" s="10"/>
      <c r="P29" s="10"/>
      <c r="Q29" s="10"/>
      <c r="R29" s="83"/>
      <c r="S29" s="10"/>
      <c r="T29" s="10"/>
      <c r="U29" s="10"/>
    </row>
    <row r="30" spans="1:21" s="7" customFormat="1" ht="18" customHeight="1" x14ac:dyDescent="0.15">
      <c r="A30" s="487"/>
      <c r="B30" s="110"/>
      <c r="C30" s="111"/>
      <c r="D30" s="111"/>
      <c r="E30" s="112"/>
      <c r="F30" s="36"/>
      <c r="G30" s="116"/>
      <c r="H30" s="116"/>
      <c r="I30" s="116"/>
      <c r="J30" s="117"/>
      <c r="K30" s="10"/>
      <c r="L30" s="10"/>
      <c r="M30" s="10"/>
      <c r="N30" s="10"/>
      <c r="O30" s="10"/>
      <c r="P30" s="10"/>
      <c r="Q30" s="10"/>
      <c r="R30" s="83"/>
      <c r="S30" s="10"/>
      <c r="T30" s="10"/>
      <c r="U30" s="10"/>
    </row>
    <row r="31" spans="1:21" s="7" customFormat="1" ht="18" customHeight="1" x14ac:dyDescent="0.15">
      <c r="A31" s="487"/>
      <c r="B31" s="110"/>
      <c r="C31" s="111"/>
      <c r="D31" s="111"/>
      <c r="E31" s="112"/>
      <c r="F31" s="36"/>
      <c r="G31" s="116"/>
      <c r="H31" s="116"/>
      <c r="I31" s="116"/>
      <c r="J31" s="117"/>
      <c r="K31" s="10"/>
      <c r="L31" s="10"/>
      <c r="M31" s="10"/>
      <c r="N31" s="10"/>
      <c r="O31" s="10"/>
      <c r="P31" s="10"/>
      <c r="Q31" s="10"/>
      <c r="R31" s="83"/>
      <c r="S31" s="10"/>
      <c r="T31" s="10"/>
      <c r="U31" s="10"/>
    </row>
    <row r="32" spans="1:21" s="7" customFormat="1" ht="18" customHeight="1" x14ac:dyDescent="0.15">
      <c r="A32" s="487"/>
      <c r="B32" s="110"/>
      <c r="C32" s="111"/>
      <c r="D32" s="111"/>
      <c r="E32" s="112"/>
      <c r="F32" s="36"/>
      <c r="G32" s="116"/>
      <c r="H32" s="116"/>
      <c r="I32" s="116"/>
      <c r="J32" s="117"/>
      <c r="K32" s="10"/>
      <c r="L32" s="10"/>
      <c r="M32" s="10"/>
      <c r="N32" s="10"/>
      <c r="O32" s="10"/>
      <c r="P32" s="10"/>
      <c r="Q32" s="10"/>
      <c r="R32" s="83"/>
      <c r="S32" s="10"/>
      <c r="T32" s="10"/>
      <c r="U32" s="10"/>
    </row>
    <row r="33" spans="1:21" s="7" customFormat="1" ht="18" customHeight="1" x14ac:dyDescent="0.15">
      <c r="A33" s="487"/>
      <c r="B33" s="110"/>
      <c r="C33" s="111"/>
      <c r="D33" s="111"/>
      <c r="E33" s="112"/>
      <c r="F33" s="36"/>
      <c r="G33" s="116"/>
      <c r="H33" s="116"/>
      <c r="I33" s="116"/>
      <c r="J33" s="117"/>
      <c r="K33" s="10"/>
      <c r="L33" s="10"/>
      <c r="M33" s="10"/>
      <c r="N33" s="10"/>
      <c r="O33" s="10"/>
      <c r="P33" s="10"/>
      <c r="Q33" s="10"/>
      <c r="R33" s="83"/>
      <c r="S33" s="10"/>
      <c r="T33" s="10"/>
      <c r="U33" s="10"/>
    </row>
    <row r="34" spans="1:21" s="7" customFormat="1" ht="18" customHeight="1" x14ac:dyDescent="0.15">
      <c r="A34" s="487"/>
      <c r="B34" s="110"/>
      <c r="C34" s="111"/>
      <c r="D34" s="111"/>
      <c r="E34" s="112"/>
      <c r="F34" s="36"/>
      <c r="G34" s="116"/>
      <c r="H34" s="116"/>
      <c r="I34" s="116"/>
      <c r="J34" s="117"/>
      <c r="K34" s="10"/>
      <c r="L34" s="10"/>
      <c r="M34" s="10"/>
      <c r="N34" s="10"/>
      <c r="O34" s="10"/>
      <c r="P34" s="10"/>
      <c r="Q34" s="10"/>
      <c r="R34" s="83"/>
      <c r="S34" s="10"/>
      <c r="T34" s="10"/>
      <c r="U34" s="10"/>
    </row>
    <row r="35" spans="1:21" s="7" customFormat="1" ht="18" customHeight="1" x14ac:dyDescent="0.15">
      <c r="A35" s="487"/>
      <c r="B35" s="110"/>
      <c r="C35" s="111"/>
      <c r="D35" s="111"/>
      <c r="E35" s="112"/>
      <c r="F35" s="36"/>
      <c r="G35" s="116"/>
      <c r="H35" s="116"/>
      <c r="I35" s="116"/>
      <c r="J35" s="117"/>
      <c r="K35" s="10"/>
      <c r="L35" s="10"/>
      <c r="M35" s="10"/>
      <c r="N35" s="10"/>
      <c r="O35" s="10"/>
      <c r="P35" s="10"/>
      <c r="Q35" s="10"/>
      <c r="R35" s="83"/>
      <c r="S35" s="10"/>
      <c r="T35" s="10"/>
      <c r="U35" s="10"/>
    </row>
    <row r="36" spans="1:21" s="7" customFormat="1" ht="18" customHeight="1" x14ac:dyDescent="0.15">
      <c r="A36" s="487"/>
      <c r="B36" s="110"/>
      <c r="C36" s="111"/>
      <c r="D36" s="111"/>
      <c r="E36" s="112"/>
      <c r="F36" s="36"/>
      <c r="G36" s="116"/>
      <c r="H36" s="116"/>
      <c r="I36" s="116"/>
      <c r="J36" s="117"/>
      <c r="K36" s="10"/>
      <c r="L36" s="10"/>
      <c r="M36" s="10"/>
      <c r="N36" s="10"/>
      <c r="O36" s="10"/>
      <c r="P36" s="10"/>
      <c r="Q36" s="10"/>
      <c r="R36" s="83"/>
      <c r="S36" s="10"/>
      <c r="T36" s="10"/>
      <c r="U36" s="10"/>
    </row>
    <row r="37" spans="1:21" s="7" customFormat="1" ht="18" customHeight="1" x14ac:dyDescent="0.15">
      <c r="A37" s="487"/>
      <c r="B37" s="110"/>
      <c r="C37" s="111"/>
      <c r="D37" s="111"/>
      <c r="E37" s="112"/>
      <c r="F37" s="36"/>
      <c r="G37" s="116"/>
      <c r="H37" s="116"/>
      <c r="I37" s="116"/>
      <c r="J37" s="117"/>
      <c r="K37" s="10"/>
      <c r="L37" s="10"/>
      <c r="M37" s="10"/>
      <c r="N37" s="10"/>
      <c r="O37" s="10"/>
      <c r="P37" s="10"/>
      <c r="Q37" s="10"/>
      <c r="R37" s="83"/>
      <c r="S37" s="10"/>
      <c r="T37" s="10"/>
      <c r="U37" s="10"/>
    </row>
    <row r="38" spans="1:21" s="7" customFormat="1" ht="18" customHeight="1" x14ac:dyDescent="0.15">
      <c r="A38" s="488"/>
      <c r="B38" s="144"/>
      <c r="C38" s="138"/>
      <c r="D38" s="138"/>
      <c r="E38" s="139"/>
      <c r="F38" s="37"/>
      <c r="G38" s="140"/>
      <c r="H38" s="140"/>
      <c r="I38" s="140"/>
      <c r="J38" s="141"/>
      <c r="K38" s="56"/>
      <c r="L38" s="56"/>
      <c r="M38" s="56"/>
      <c r="N38" s="56"/>
      <c r="O38" s="56"/>
      <c r="P38" s="56"/>
      <c r="Q38" s="56"/>
      <c r="R38" s="83"/>
      <c r="S38" s="10"/>
      <c r="T38" s="10"/>
      <c r="U38" s="10"/>
    </row>
    <row r="39" spans="1:21" s="7" customFormat="1" ht="18" customHeight="1" x14ac:dyDescent="0.15">
      <c r="R39" s="83"/>
      <c r="S39" s="10"/>
      <c r="T39" s="10"/>
      <c r="U39" s="10"/>
    </row>
  </sheetData>
  <mergeCells count="63">
    <mergeCell ref="K17:Q17"/>
    <mergeCell ref="D18:E18"/>
    <mergeCell ref="G18:J18"/>
    <mergeCell ref="K18:Q18"/>
    <mergeCell ref="D19:E19"/>
    <mergeCell ref="G19:J19"/>
    <mergeCell ref="K19:Q19"/>
    <mergeCell ref="B17:C22"/>
    <mergeCell ref="D17:E17"/>
    <mergeCell ref="G17:J17"/>
    <mergeCell ref="D20:E20"/>
    <mergeCell ref="G20:J20"/>
    <mergeCell ref="D21:E21"/>
    <mergeCell ref="G21:J21"/>
    <mergeCell ref="D22:E22"/>
    <mergeCell ref="G22:J22"/>
    <mergeCell ref="B15:C16"/>
    <mergeCell ref="G15:H15"/>
    <mergeCell ref="I15:J15"/>
    <mergeCell ref="G16:H16"/>
    <mergeCell ref="I16:J16"/>
    <mergeCell ref="B13:C14"/>
    <mergeCell ref="B11:C11"/>
    <mergeCell ref="G11:H11"/>
    <mergeCell ref="I11:J11"/>
    <mergeCell ref="B12:C12"/>
    <mergeCell ref="G12:H12"/>
    <mergeCell ref="I12:J12"/>
    <mergeCell ref="G14:H14"/>
    <mergeCell ref="I14:J14"/>
    <mergeCell ref="G13:H13"/>
    <mergeCell ref="A3:A38"/>
    <mergeCell ref="B3:E3"/>
    <mergeCell ref="G3:J3"/>
    <mergeCell ref="G4:J4"/>
    <mergeCell ref="G6:H6"/>
    <mergeCell ref="I6:J6"/>
    <mergeCell ref="B5:C6"/>
    <mergeCell ref="D5:E5"/>
    <mergeCell ref="G5:H5"/>
    <mergeCell ref="I5:J5"/>
    <mergeCell ref="D6:E6"/>
    <mergeCell ref="B7:C8"/>
    <mergeCell ref="D7:E7"/>
    <mergeCell ref="G7:H7"/>
    <mergeCell ref="I7:J7"/>
    <mergeCell ref="D8:E8"/>
    <mergeCell ref="B9:C10"/>
    <mergeCell ref="K8:Q8"/>
    <mergeCell ref="B4:E4"/>
    <mergeCell ref="K5:Q5"/>
    <mergeCell ref="I13:J13"/>
    <mergeCell ref="K4:Q4"/>
    <mergeCell ref="K6:Q6"/>
    <mergeCell ref="K9:Q9"/>
    <mergeCell ref="G8:H8"/>
    <mergeCell ref="I8:J8"/>
    <mergeCell ref="D9:E9"/>
    <mergeCell ref="K7:Q7"/>
    <mergeCell ref="K10:Q10"/>
    <mergeCell ref="G9:J9"/>
    <mergeCell ref="D10:E10"/>
    <mergeCell ref="G10:J1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view="pageBreakPreview" topLeftCell="B13" zoomScaleNormal="100" zoomScaleSheetLayoutView="100" workbookViewId="0">
      <selection activeCell="I13" sqref="I13:J13"/>
    </sheetView>
  </sheetViews>
  <sheetFormatPr defaultRowHeight="13.5" x14ac:dyDescent="0.15"/>
  <cols>
    <col min="1" max="1" width="3.625" customWidth="1"/>
    <col min="2" max="3" width="5.125" customWidth="1"/>
    <col min="4" max="5" width="5.625" customWidth="1"/>
    <col min="6" max="6" width="1.5" customWidth="1"/>
    <col min="7" max="10" width="5.625" customWidth="1"/>
    <col min="11" max="17" width="5.125" customWidth="1"/>
  </cols>
  <sheetData>
    <row r="1" spans="1:21" s="7" customFormat="1" ht="18" customHeight="1" x14ac:dyDescent="0.15">
      <c r="R1" s="85"/>
      <c r="S1" s="10"/>
      <c r="T1" s="10"/>
      <c r="U1" s="10"/>
    </row>
    <row r="2" spans="1:21" s="44" customFormat="1" ht="18" customHeight="1" x14ac:dyDescent="0.15">
      <c r="A2" s="7"/>
      <c r="B2" s="7"/>
      <c r="C2" s="7"/>
      <c r="D2" s="7"/>
      <c r="E2" s="7"/>
      <c r="F2" s="7"/>
      <c r="G2" s="7"/>
      <c r="H2" s="7"/>
      <c r="I2" s="7"/>
      <c r="J2" s="7"/>
      <c r="K2" s="7"/>
      <c r="L2" s="7"/>
      <c r="M2" s="7"/>
      <c r="N2" s="7"/>
      <c r="O2" s="7"/>
      <c r="P2" s="7"/>
      <c r="Q2" s="46" t="s">
        <v>18</v>
      </c>
      <c r="R2" s="86"/>
      <c r="S2" s="40" t="s">
        <v>152</v>
      </c>
      <c r="T2" s="4"/>
      <c r="U2" s="4"/>
    </row>
    <row r="3" spans="1:21" s="44" customFormat="1" ht="27" customHeight="1" x14ac:dyDescent="0.15">
      <c r="A3" s="486" t="s">
        <v>108</v>
      </c>
      <c r="B3" s="573" t="s">
        <v>162</v>
      </c>
      <c r="C3" s="574"/>
      <c r="D3" s="593" t="s">
        <v>222</v>
      </c>
      <c r="E3" s="594"/>
      <c r="F3" s="183"/>
      <c r="G3" s="184" t="s">
        <v>163</v>
      </c>
      <c r="H3" s="184"/>
      <c r="I3" s="118">
        <v>4.5</v>
      </c>
      <c r="J3" s="185" t="s">
        <v>523</v>
      </c>
      <c r="K3" s="8" t="s">
        <v>74</v>
      </c>
      <c r="L3" s="8"/>
      <c r="M3" s="8"/>
      <c r="N3" s="8"/>
      <c r="O3" s="8"/>
      <c r="P3" s="8"/>
      <c r="Q3" s="8"/>
      <c r="R3" s="85"/>
      <c r="S3" s="28" t="s">
        <v>73</v>
      </c>
      <c r="T3" s="4"/>
      <c r="U3" s="4"/>
    </row>
    <row r="4" spans="1:21" s="44" customFormat="1" ht="18" customHeight="1" x14ac:dyDescent="0.15">
      <c r="A4" s="487"/>
      <c r="B4" s="591"/>
      <c r="C4" s="592"/>
      <c r="D4" s="181"/>
      <c r="E4" s="181"/>
      <c r="F4" s="186"/>
      <c r="G4" s="582" t="s">
        <v>224</v>
      </c>
      <c r="H4" s="582"/>
      <c r="I4" s="595" t="s">
        <v>225</v>
      </c>
      <c r="J4" s="596"/>
      <c r="K4" s="468" t="s">
        <v>1</v>
      </c>
      <c r="L4" s="469"/>
      <c r="M4" s="469"/>
      <c r="N4" s="469"/>
      <c r="O4" s="469"/>
      <c r="P4" s="469"/>
      <c r="Q4" s="469"/>
      <c r="R4" s="85"/>
      <c r="S4" s="28" t="s">
        <v>149</v>
      </c>
      <c r="T4" s="4"/>
      <c r="U4" s="4"/>
    </row>
    <row r="5" spans="1:21" s="7" customFormat="1" ht="18" customHeight="1" x14ac:dyDescent="0.15">
      <c r="A5" s="487"/>
      <c r="B5" s="591"/>
      <c r="C5" s="592"/>
      <c r="D5" s="167">
        <v>0</v>
      </c>
      <c r="E5" s="187" t="s">
        <v>69</v>
      </c>
      <c r="F5" s="186"/>
      <c r="G5" s="152">
        <v>0</v>
      </c>
      <c r="H5" s="439" t="s">
        <v>523</v>
      </c>
      <c r="I5" s="136">
        <v>0</v>
      </c>
      <c r="J5" s="182" t="s">
        <v>523</v>
      </c>
      <c r="K5" s="468"/>
      <c r="L5" s="469"/>
      <c r="M5" s="469"/>
      <c r="N5" s="469"/>
      <c r="O5" s="469"/>
      <c r="P5" s="469"/>
      <c r="Q5" s="469"/>
      <c r="R5" s="85"/>
      <c r="S5" s="10" t="s">
        <v>78</v>
      </c>
      <c r="T5" s="10"/>
      <c r="U5" s="10"/>
    </row>
    <row r="6" spans="1:21" s="7" customFormat="1" ht="27" customHeight="1" x14ac:dyDescent="0.15">
      <c r="A6" s="487"/>
      <c r="B6" s="597" t="s">
        <v>180</v>
      </c>
      <c r="C6" s="598"/>
      <c r="D6" s="601" t="s">
        <v>222</v>
      </c>
      <c r="E6" s="602"/>
      <c r="F6" s="188"/>
      <c r="G6" s="166" t="s">
        <v>163</v>
      </c>
      <c r="H6" s="166"/>
      <c r="I6" s="137">
        <v>0.45</v>
      </c>
      <c r="J6" s="165" t="s">
        <v>223</v>
      </c>
      <c r="K6" s="481" t="s">
        <v>187</v>
      </c>
      <c r="L6" s="482"/>
      <c r="M6" s="482"/>
      <c r="N6" s="482"/>
      <c r="O6" s="482"/>
      <c r="P6" s="482"/>
      <c r="Q6" s="482"/>
      <c r="R6" s="85"/>
      <c r="S6" s="10"/>
      <c r="T6" s="10"/>
      <c r="U6" s="10"/>
    </row>
    <row r="7" spans="1:21" s="7" customFormat="1" ht="27" customHeight="1" x14ac:dyDescent="0.15">
      <c r="A7" s="487"/>
      <c r="B7" s="591"/>
      <c r="C7" s="592"/>
      <c r="D7" s="181"/>
      <c r="E7" s="181"/>
      <c r="F7" s="186"/>
      <c r="G7" s="582" t="s">
        <v>224</v>
      </c>
      <c r="H7" s="582"/>
      <c r="I7" s="595" t="s">
        <v>225</v>
      </c>
      <c r="J7" s="596"/>
      <c r="Q7" s="46"/>
      <c r="R7" s="85"/>
      <c r="S7" s="10"/>
      <c r="T7" s="10"/>
      <c r="U7" s="10"/>
    </row>
    <row r="8" spans="1:21" s="7" customFormat="1" ht="27" customHeight="1" x14ac:dyDescent="0.15">
      <c r="A8" s="487"/>
      <c r="B8" s="599"/>
      <c r="C8" s="600"/>
      <c r="D8" s="189">
        <v>0</v>
      </c>
      <c r="E8" s="177" t="s">
        <v>69</v>
      </c>
      <c r="F8" s="190"/>
      <c r="G8" s="153">
        <v>0</v>
      </c>
      <c r="H8" s="170" t="s">
        <v>523</v>
      </c>
      <c r="I8" s="178">
        <v>0</v>
      </c>
      <c r="J8" s="168" t="s">
        <v>523</v>
      </c>
      <c r="Q8" s="46"/>
      <c r="R8" s="85"/>
      <c r="S8" s="10"/>
      <c r="T8" s="10"/>
      <c r="U8" s="10"/>
    </row>
    <row r="9" spans="1:21" s="7" customFormat="1" ht="27" customHeight="1" x14ac:dyDescent="0.15">
      <c r="A9" s="487"/>
      <c r="B9" s="591" t="s">
        <v>164</v>
      </c>
      <c r="C9" s="592"/>
      <c r="D9" s="603" t="s">
        <v>222</v>
      </c>
      <c r="E9" s="604"/>
      <c r="F9" s="186"/>
      <c r="G9" s="169" t="s">
        <v>163</v>
      </c>
      <c r="H9" s="169"/>
      <c r="I9" s="136">
        <v>0.45</v>
      </c>
      <c r="J9" s="182" t="s">
        <v>523</v>
      </c>
      <c r="K9" s="481" t="s">
        <v>181</v>
      </c>
      <c r="L9" s="482"/>
      <c r="M9" s="482"/>
      <c r="N9" s="482"/>
      <c r="O9" s="482"/>
      <c r="P9" s="482"/>
      <c r="Q9" s="482"/>
      <c r="R9" s="85"/>
      <c r="S9" s="10"/>
      <c r="T9" s="10"/>
      <c r="U9" s="10"/>
    </row>
    <row r="10" spans="1:21" s="7" customFormat="1" ht="27" customHeight="1" x14ac:dyDescent="0.15">
      <c r="A10" s="487"/>
      <c r="B10" s="591"/>
      <c r="C10" s="592"/>
      <c r="D10" s="181"/>
      <c r="E10" s="181"/>
      <c r="F10" s="186"/>
      <c r="G10" s="582" t="s">
        <v>224</v>
      </c>
      <c r="H10" s="582"/>
      <c r="I10" s="595" t="s">
        <v>225</v>
      </c>
      <c r="J10" s="596"/>
      <c r="Q10" s="46"/>
      <c r="R10" s="85"/>
      <c r="S10" s="10"/>
      <c r="T10" s="10"/>
      <c r="U10" s="10"/>
    </row>
    <row r="11" spans="1:21" s="7" customFormat="1" ht="27" customHeight="1" x14ac:dyDescent="0.15">
      <c r="A11" s="487"/>
      <c r="B11" s="591"/>
      <c r="C11" s="592"/>
      <c r="D11" s="167">
        <v>0</v>
      </c>
      <c r="E11" s="187" t="s">
        <v>69</v>
      </c>
      <c r="F11" s="186"/>
      <c r="G11" s="152">
        <v>0</v>
      </c>
      <c r="H11" s="439" t="s">
        <v>523</v>
      </c>
      <c r="I11" s="136">
        <v>0</v>
      </c>
      <c r="J11" s="182" t="s">
        <v>523</v>
      </c>
      <c r="Q11" s="46"/>
      <c r="R11" s="85"/>
      <c r="S11" s="10"/>
      <c r="T11" s="10"/>
      <c r="U11" s="10"/>
    </row>
    <row r="12" spans="1:21" s="7" customFormat="1" ht="27" customHeight="1" x14ac:dyDescent="0.15">
      <c r="A12" s="487"/>
      <c r="B12" s="608" t="s">
        <v>35</v>
      </c>
      <c r="C12" s="609"/>
      <c r="D12" s="605" t="s">
        <v>85</v>
      </c>
      <c r="E12" s="525"/>
      <c r="F12" s="63"/>
      <c r="G12" s="20" t="s">
        <v>109</v>
      </c>
      <c r="H12" s="20"/>
      <c r="I12" s="106">
        <v>0</v>
      </c>
      <c r="J12" s="34" t="s">
        <v>523</v>
      </c>
      <c r="K12" s="20" t="s">
        <v>74</v>
      </c>
      <c r="L12" s="20"/>
      <c r="M12" s="20"/>
      <c r="N12" s="20"/>
      <c r="O12" s="20"/>
      <c r="P12" s="20"/>
      <c r="Q12" s="20"/>
      <c r="R12" s="85"/>
      <c r="S12" s="10"/>
      <c r="T12" s="10"/>
      <c r="U12" s="10"/>
    </row>
    <row r="13" spans="1:21" s="7" customFormat="1" ht="27" customHeight="1" x14ac:dyDescent="0.15">
      <c r="A13" s="487"/>
      <c r="B13" s="575"/>
      <c r="C13" s="576"/>
      <c r="D13" s="38"/>
      <c r="E13" s="38"/>
      <c r="F13" s="59"/>
      <c r="G13" s="497" t="s">
        <v>110</v>
      </c>
      <c r="H13" s="497"/>
      <c r="I13" s="485" t="s">
        <v>111</v>
      </c>
      <c r="J13" s="484"/>
      <c r="K13" s="468" t="s">
        <v>1</v>
      </c>
      <c r="L13" s="469"/>
      <c r="M13" s="469"/>
      <c r="N13" s="469"/>
      <c r="O13" s="469"/>
      <c r="P13" s="469"/>
      <c r="Q13" s="469"/>
      <c r="R13" s="85"/>
      <c r="S13" s="10"/>
      <c r="T13" s="10"/>
      <c r="U13" s="10"/>
    </row>
    <row r="14" spans="1:21" s="7" customFormat="1" ht="27" customHeight="1" x14ac:dyDescent="0.15">
      <c r="A14" s="487"/>
      <c r="B14" s="575"/>
      <c r="C14" s="576"/>
      <c r="D14" s="60">
        <v>0</v>
      </c>
      <c r="E14" s="61" t="s">
        <v>69</v>
      </c>
      <c r="F14" s="62"/>
      <c r="G14" s="49">
        <v>0</v>
      </c>
      <c r="H14" s="21" t="s">
        <v>523</v>
      </c>
      <c r="I14" s="51">
        <v>0</v>
      </c>
      <c r="J14" s="33" t="s">
        <v>523</v>
      </c>
      <c r="K14" s="468" t="s">
        <v>150</v>
      </c>
      <c r="L14" s="469"/>
      <c r="M14" s="469"/>
      <c r="N14" s="469"/>
      <c r="O14" s="469"/>
      <c r="P14" s="469"/>
      <c r="Q14" s="469"/>
      <c r="R14" s="85"/>
      <c r="S14" s="10" t="s">
        <v>520</v>
      </c>
      <c r="T14" s="10"/>
      <c r="U14" s="10"/>
    </row>
    <row r="15" spans="1:21" s="7" customFormat="1" ht="27" customHeight="1" x14ac:dyDescent="0.15">
      <c r="A15" s="487"/>
      <c r="B15" s="575"/>
      <c r="C15" s="576"/>
      <c r="D15" s="612" t="s">
        <v>515</v>
      </c>
      <c r="E15" s="612"/>
      <c r="F15" s="444"/>
      <c r="G15" s="445" t="s">
        <v>516</v>
      </c>
      <c r="H15" s="445"/>
      <c r="I15" s="446">
        <v>0</v>
      </c>
      <c r="J15" s="447" t="s">
        <v>517</v>
      </c>
      <c r="K15" s="468" t="s">
        <v>43</v>
      </c>
      <c r="L15" s="469"/>
      <c r="M15" s="469"/>
      <c r="N15" s="469"/>
      <c r="O15" s="469"/>
      <c r="P15" s="469"/>
      <c r="Q15" s="469"/>
      <c r="R15" s="85"/>
      <c r="S15" s="10" t="s">
        <v>521</v>
      </c>
      <c r="T15" s="10"/>
      <c r="U15" s="10"/>
    </row>
    <row r="16" spans="1:21" s="7" customFormat="1" ht="18" customHeight="1" x14ac:dyDescent="0.15">
      <c r="A16" s="487"/>
      <c r="B16" s="575"/>
      <c r="C16" s="576"/>
      <c r="D16" s="448"/>
      <c r="E16" s="448"/>
      <c r="F16" s="444"/>
      <c r="G16" s="606" t="s">
        <v>518</v>
      </c>
      <c r="H16" s="606"/>
      <c r="I16" s="446">
        <v>0</v>
      </c>
      <c r="J16" s="447" t="s">
        <v>517</v>
      </c>
      <c r="K16" s="468" t="s">
        <v>7</v>
      </c>
      <c r="L16" s="469"/>
      <c r="M16" s="469"/>
      <c r="N16" s="469"/>
      <c r="O16" s="469"/>
      <c r="P16" s="469"/>
      <c r="Q16" s="469"/>
      <c r="R16" s="85"/>
      <c r="S16" s="10" t="s">
        <v>522</v>
      </c>
      <c r="T16" s="10"/>
      <c r="U16" s="10"/>
    </row>
    <row r="17" spans="1:21" s="7" customFormat="1" ht="18" customHeight="1" x14ac:dyDescent="0.15">
      <c r="A17" s="487"/>
      <c r="B17" s="575"/>
      <c r="C17" s="576"/>
      <c r="D17" s="448"/>
      <c r="E17" s="448"/>
      <c r="F17" s="444"/>
      <c r="G17" s="606" t="s">
        <v>519</v>
      </c>
      <c r="H17" s="606"/>
      <c r="I17" s="606"/>
      <c r="J17" s="607"/>
      <c r="K17" s="10"/>
      <c r="L17" s="10"/>
      <c r="M17" s="10"/>
      <c r="N17" s="10"/>
      <c r="O17" s="10"/>
      <c r="P17" s="10"/>
      <c r="Q17" s="10"/>
      <c r="R17" s="85"/>
      <c r="S17" s="10"/>
      <c r="T17" s="10"/>
      <c r="U17" s="10"/>
    </row>
    <row r="18" spans="1:21" s="7" customFormat="1" ht="18" customHeight="1" x14ac:dyDescent="0.15">
      <c r="A18" s="487"/>
      <c r="B18" s="610"/>
      <c r="C18" s="611"/>
      <c r="D18" s="449"/>
      <c r="E18" s="450"/>
      <c r="F18" s="451"/>
      <c r="G18" s="452">
        <v>0</v>
      </c>
      <c r="H18" s="453" t="s">
        <v>69</v>
      </c>
      <c r="I18" s="452">
        <v>0</v>
      </c>
      <c r="J18" s="454" t="s">
        <v>517</v>
      </c>
      <c r="K18" s="10"/>
      <c r="L18" s="10"/>
      <c r="M18" s="10"/>
      <c r="N18" s="10"/>
      <c r="O18" s="10"/>
      <c r="P18" s="10"/>
      <c r="Q18" s="10"/>
      <c r="R18" s="85"/>
      <c r="S18" s="10"/>
      <c r="T18" s="10"/>
      <c r="U18" s="10"/>
    </row>
    <row r="19" spans="1:21" s="7" customFormat="1" ht="18" customHeight="1" x14ac:dyDescent="0.15">
      <c r="A19" s="487"/>
      <c r="B19" s="483" t="s">
        <v>36</v>
      </c>
      <c r="C19" s="484"/>
      <c r="D19" s="588" t="s">
        <v>85</v>
      </c>
      <c r="E19" s="589"/>
      <c r="F19" s="63"/>
      <c r="G19" s="569" t="s">
        <v>112</v>
      </c>
      <c r="H19" s="569"/>
      <c r="I19" s="531" t="s">
        <v>113</v>
      </c>
      <c r="J19" s="590"/>
      <c r="K19" s="10"/>
      <c r="L19" s="10"/>
      <c r="M19" s="10"/>
      <c r="N19" s="10"/>
      <c r="O19" s="10"/>
      <c r="P19" s="10"/>
      <c r="Q19" s="10"/>
      <c r="R19" s="85"/>
      <c r="S19" s="10"/>
      <c r="T19" s="10"/>
      <c r="U19" s="10"/>
    </row>
    <row r="20" spans="1:21" s="7" customFormat="1" ht="18" customHeight="1" x14ac:dyDescent="0.15">
      <c r="A20" s="487"/>
      <c r="B20" s="483"/>
      <c r="C20" s="484"/>
      <c r="D20" s="483" t="s">
        <v>37</v>
      </c>
      <c r="E20" s="485"/>
      <c r="F20" s="437"/>
      <c r="G20" s="499" t="s">
        <v>85</v>
      </c>
      <c r="H20" s="469"/>
      <c r="I20" s="50">
        <v>0</v>
      </c>
      <c r="J20" s="31" t="s">
        <v>523</v>
      </c>
      <c r="K20" s="10"/>
      <c r="L20" s="10"/>
      <c r="M20" s="10"/>
      <c r="N20" s="10"/>
      <c r="O20" s="10"/>
      <c r="P20" s="10"/>
      <c r="Q20" s="10"/>
      <c r="R20" s="85"/>
      <c r="S20" s="10"/>
      <c r="T20" s="10"/>
      <c r="U20" s="10"/>
    </row>
    <row r="21" spans="1:21" s="7" customFormat="1" ht="18" customHeight="1" x14ac:dyDescent="0.15">
      <c r="A21" s="487"/>
      <c r="B21" s="483"/>
      <c r="C21" s="484"/>
      <c r="D21" s="522" t="s">
        <v>38</v>
      </c>
      <c r="E21" s="523"/>
      <c r="F21" s="434"/>
      <c r="G21" s="499" t="s">
        <v>85</v>
      </c>
      <c r="H21" s="469"/>
      <c r="I21" s="435">
        <v>0</v>
      </c>
      <c r="J21" s="31" t="s">
        <v>523</v>
      </c>
      <c r="K21" s="10"/>
      <c r="L21" s="10"/>
      <c r="M21" s="10"/>
      <c r="N21" s="10"/>
      <c r="O21" s="10"/>
      <c r="P21" s="10"/>
      <c r="Q21" s="10"/>
      <c r="R21" s="85"/>
      <c r="S21" s="10"/>
      <c r="T21" s="10"/>
      <c r="U21" s="10"/>
    </row>
    <row r="22" spans="1:21" s="7" customFormat="1" ht="18" customHeight="1" x14ac:dyDescent="0.15">
      <c r="A22" s="487"/>
      <c r="B22" s="520" t="s">
        <v>39</v>
      </c>
      <c r="C22" s="521"/>
      <c r="D22" s="588" t="s">
        <v>85</v>
      </c>
      <c r="E22" s="589"/>
      <c r="F22" s="63"/>
      <c r="G22" s="569" t="s">
        <v>112</v>
      </c>
      <c r="H22" s="569"/>
      <c r="I22" s="531" t="s">
        <v>113</v>
      </c>
      <c r="J22" s="590"/>
      <c r="K22" s="10"/>
      <c r="L22" s="10"/>
      <c r="M22" s="10"/>
      <c r="N22" s="10"/>
      <c r="O22" s="10"/>
      <c r="P22" s="10"/>
      <c r="Q22" s="10"/>
      <c r="R22" s="85"/>
      <c r="S22" s="10"/>
      <c r="T22" s="10"/>
      <c r="U22" s="10"/>
    </row>
    <row r="23" spans="1:21" s="7" customFormat="1" ht="18" customHeight="1" x14ac:dyDescent="0.15">
      <c r="A23" s="487"/>
      <c r="B23" s="483"/>
      <c r="C23" s="484"/>
      <c r="D23" s="483" t="s">
        <v>40</v>
      </c>
      <c r="E23" s="485"/>
      <c r="F23" s="437"/>
      <c r="G23" s="499" t="s">
        <v>85</v>
      </c>
      <c r="H23" s="469"/>
      <c r="I23" s="50">
        <v>0</v>
      </c>
      <c r="J23" s="31" t="s">
        <v>523</v>
      </c>
      <c r="K23" s="10"/>
      <c r="L23" s="10"/>
      <c r="M23" s="10"/>
      <c r="N23" s="10"/>
      <c r="O23" s="10"/>
      <c r="P23" s="10"/>
      <c r="Q23" s="10"/>
      <c r="R23" s="85"/>
      <c r="S23" s="10"/>
      <c r="T23" s="10"/>
      <c r="U23" s="10"/>
    </row>
    <row r="24" spans="1:21" s="7" customFormat="1" ht="18" customHeight="1" x14ac:dyDescent="0.15">
      <c r="A24" s="487"/>
      <c r="B24" s="483"/>
      <c r="C24" s="484"/>
      <c r="D24" s="483" t="s">
        <v>41</v>
      </c>
      <c r="E24" s="485"/>
      <c r="F24" s="437"/>
      <c r="G24" s="499" t="s">
        <v>85</v>
      </c>
      <c r="H24" s="469"/>
      <c r="I24" s="50">
        <v>0</v>
      </c>
      <c r="J24" s="31" t="s">
        <v>523</v>
      </c>
      <c r="K24" s="10"/>
      <c r="L24" s="10"/>
      <c r="M24" s="10"/>
      <c r="N24" s="10"/>
      <c r="O24" s="10"/>
      <c r="P24" s="10"/>
      <c r="Q24" s="10"/>
      <c r="R24" s="85"/>
      <c r="S24" s="10"/>
      <c r="T24" s="10"/>
      <c r="U24" s="10"/>
    </row>
    <row r="25" spans="1:21" s="7" customFormat="1" ht="18" customHeight="1" x14ac:dyDescent="0.15">
      <c r="A25" s="487"/>
      <c r="B25" s="522"/>
      <c r="C25" s="523"/>
      <c r="D25" s="522" t="s">
        <v>42</v>
      </c>
      <c r="E25" s="554"/>
      <c r="F25" s="434"/>
      <c r="G25" s="508" t="s">
        <v>85</v>
      </c>
      <c r="H25" s="509"/>
      <c r="I25" s="435">
        <v>0</v>
      </c>
      <c r="J25" s="436" t="s">
        <v>523</v>
      </c>
      <c r="K25" s="10"/>
      <c r="L25" s="10"/>
      <c r="M25" s="10"/>
      <c r="N25" s="10"/>
      <c r="O25" s="10"/>
      <c r="P25" s="10"/>
      <c r="Q25" s="10"/>
      <c r="R25" s="85"/>
      <c r="S25" s="10"/>
      <c r="T25" s="10"/>
      <c r="U25" s="10"/>
    </row>
    <row r="26" spans="1:21" s="7" customFormat="1" ht="18" customHeight="1" x14ac:dyDescent="0.15">
      <c r="A26" s="487"/>
      <c r="B26" s="107" t="s">
        <v>107</v>
      </c>
      <c r="C26" s="108"/>
      <c r="D26" s="108"/>
      <c r="E26" s="109"/>
      <c r="F26" s="438"/>
      <c r="G26" s="113" t="s">
        <v>85</v>
      </c>
      <c r="H26" s="114"/>
      <c r="I26" s="114"/>
      <c r="J26" s="115"/>
      <c r="K26" s="10"/>
      <c r="L26" s="10"/>
      <c r="M26" s="10"/>
      <c r="N26" s="10"/>
      <c r="O26" s="10"/>
      <c r="P26" s="10"/>
      <c r="Q26" s="10"/>
      <c r="R26" s="85"/>
      <c r="S26" s="10"/>
      <c r="T26" s="10"/>
      <c r="U26" s="10"/>
    </row>
    <row r="27" spans="1:21" s="7" customFormat="1" ht="18" customHeight="1" x14ac:dyDescent="0.15">
      <c r="A27" s="487"/>
      <c r="B27" s="440"/>
      <c r="C27" s="442"/>
      <c r="D27" s="442"/>
      <c r="E27" s="442"/>
      <c r="F27" s="437"/>
      <c r="G27" s="443"/>
      <c r="H27" s="134"/>
      <c r="I27" s="50"/>
      <c r="J27" s="31"/>
      <c r="K27" s="10"/>
      <c r="L27" s="10"/>
      <c r="M27" s="10"/>
      <c r="N27" s="10"/>
      <c r="O27" s="10"/>
      <c r="P27" s="10"/>
      <c r="Q27" s="10"/>
      <c r="R27" s="85"/>
      <c r="S27" s="10"/>
      <c r="T27" s="10"/>
      <c r="U27" s="10"/>
    </row>
    <row r="28" spans="1:21" s="7" customFormat="1" ht="18" customHeight="1" x14ac:dyDescent="0.15">
      <c r="A28" s="487"/>
      <c r="B28" s="440"/>
      <c r="C28" s="442"/>
      <c r="D28" s="442"/>
      <c r="E28" s="441"/>
      <c r="F28" s="437"/>
      <c r="G28" s="443"/>
      <c r="H28" s="134"/>
      <c r="I28" s="50"/>
      <c r="J28" s="31"/>
      <c r="K28" s="10"/>
      <c r="L28" s="10"/>
      <c r="M28" s="10"/>
      <c r="N28" s="10"/>
      <c r="O28" s="10"/>
      <c r="P28" s="10"/>
      <c r="Q28" s="10"/>
      <c r="R28" s="85"/>
      <c r="S28" s="10"/>
      <c r="T28" s="10"/>
      <c r="U28" s="10"/>
    </row>
    <row r="29" spans="1:21" s="7" customFormat="1" ht="18" customHeight="1" x14ac:dyDescent="0.15">
      <c r="A29" s="487"/>
      <c r="B29" s="440"/>
      <c r="C29" s="442"/>
      <c r="D29" s="443"/>
      <c r="E29" s="455"/>
      <c r="F29" s="456"/>
      <c r="G29" s="457"/>
      <c r="H29" s="457"/>
      <c r="I29" s="457"/>
      <c r="J29" s="458"/>
      <c r="K29" s="10"/>
      <c r="L29" s="10"/>
      <c r="M29" s="10"/>
      <c r="N29" s="10"/>
      <c r="O29" s="10"/>
      <c r="P29" s="10"/>
      <c r="Q29" s="10"/>
      <c r="R29" s="85"/>
      <c r="S29" s="10"/>
      <c r="T29" s="10"/>
      <c r="U29" s="10"/>
    </row>
    <row r="30" spans="1:21" s="7" customFormat="1" ht="18" customHeight="1" x14ac:dyDescent="0.15">
      <c r="A30" s="487"/>
      <c r="B30" s="440"/>
      <c r="C30" s="442"/>
      <c r="D30" s="442"/>
      <c r="E30" s="442"/>
      <c r="F30" s="437"/>
      <c r="G30" s="443"/>
      <c r="H30" s="134"/>
      <c r="I30" s="50"/>
      <c r="J30" s="31"/>
      <c r="K30" s="10"/>
      <c r="L30" s="10"/>
      <c r="M30" s="10"/>
      <c r="N30" s="10"/>
      <c r="O30" s="10"/>
      <c r="P30" s="10"/>
      <c r="Q30" s="10"/>
      <c r="R30" s="85"/>
      <c r="S30" s="10"/>
      <c r="T30" s="10"/>
      <c r="U30" s="10"/>
    </row>
    <row r="31" spans="1:21" s="7" customFormat="1" ht="18" customHeight="1" x14ac:dyDescent="0.15">
      <c r="A31" s="487"/>
      <c r="B31" s="440"/>
      <c r="C31" s="442"/>
      <c r="D31" s="442"/>
      <c r="E31" s="442"/>
      <c r="F31" s="437"/>
      <c r="G31" s="443"/>
      <c r="H31" s="134"/>
      <c r="I31" s="50"/>
      <c r="J31" s="31"/>
      <c r="K31" s="10"/>
      <c r="L31" s="10"/>
      <c r="M31" s="10"/>
      <c r="N31" s="10"/>
      <c r="O31" s="10"/>
      <c r="P31" s="10"/>
      <c r="Q31" s="10"/>
      <c r="R31" s="85"/>
      <c r="S31" s="10"/>
      <c r="T31" s="10"/>
      <c r="U31" s="10"/>
    </row>
    <row r="32" spans="1:21" s="7" customFormat="1" ht="18" customHeight="1" x14ac:dyDescent="0.15">
      <c r="A32" s="487"/>
      <c r="B32" s="440"/>
      <c r="C32" s="442"/>
      <c r="D32" s="442"/>
      <c r="E32" s="442"/>
      <c r="F32" s="437"/>
      <c r="G32" s="443"/>
      <c r="H32" s="134"/>
      <c r="I32" s="50"/>
      <c r="J32" s="31"/>
      <c r="K32" s="10"/>
      <c r="L32" s="10"/>
      <c r="M32" s="10"/>
      <c r="N32" s="10"/>
      <c r="O32" s="10"/>
      <c r="P32" s="10"/>
      <c r="Q32" s="10"/>
      <c r="R32" s="85"/>
      <c r="S32" s="10"/>
      <c r="T32" s="10"/>
      <c r="U32" s="10"/>
    </row>
    <row r="33" spans="1:21" s="7" customFormat="1" ht="18" customHeight="1" x14ac:dyDescent="0.15">
      <c r="A33" s="487"/>
      <c r="B33" s="110"/>
      <c r="C33" s="111"/>
      <c r="D33" s="111"/>
      <c r="E33" s="112"/>
      <c r="F33" s="438"/>
      <c r="G33" s="119"/>
      <c r="H33" s="116"/>
      <c r="I33" s="116"/>
      <c r="J33" s="117"/>
      <c r="K33" s="10"/>
      <c r="L33" s="10"/>
      <c r="M33" s="10"/>
      <c r="N33" s="10"/>
      <c r="O33" s="10"/>
      <c r="P33" s="10"/>
      <c r="Q33" s="10"/>
      <c r="R33" s="85"/>
      <c r="S33" s="10"/>
      <c r="T33" s="10"/>
      <c r="U33" s="10"/>
    </row>
    <row r="34" spans="1:21" s="7" customFormat="1" ht="18" customHeight="1" x14ac:dyDescent="0.15">
      <c r="A34" s="487"/>
      <c r="B34" s="110"/>
      <c r="C34" s="111"/>
      <c r="D34" s="111"/>
      <c r="E34" s="112"/>
      <c r="F34" s="438"/>
      <c r="G34" s="119"/>
      <c r="H34" s="116"/>
      <c r="I34" s="116"/>
      <c r="J34" s="117"/>
      <c r="K34" s="10"/>
      <c r="L34" s="10"/>
      <c r="M34" s="10"/>
      <c r="N34" s="10"/>
      <c r="O34" s="10"/>
      <c r="P34" s="10"/>
      <c r="Q34" s="10"/>
      <c r="R34" s="85"/>
      <c r="S34" s="10"/>
      <c r="T34" s="10"/>
      <c r="U34" s="10"/>
    </row>
    <row r="35" spans="1:21" s="7" customFormat="1" ht="18" customHeight="1" x14ac:dyDescent="0.15">
      <c r="A35" s="487"/>
      <c r="B35" s="110"/>
      <c r="C35" s="111"/>
      <c r="D35" s="111"/>
      <c r="E35" s="112"/>
      <c r="F35" s="438"/>
      <c r="G35" s="119"/>
      <c r="H35" s="116"/>
      <c r="I35" s="116"/>
      <c r="J35" s="117"/>
      <c r="K35" s="10"/>
      <c r="L35" s="10"/>
      <c r="M35" s="10"/>
      <c r="N35" s="10"/>
      <c r="O35" s="10"/>
      <c r="P35" s="10"/>
      <c r="Q35" s="10"/>
      <c r="R35" s="85"/>
      <c r="S35" s="10"/>
      <c r="T35" s="10"/>
      <c r="U35" s="10"/>
    </row>
    <row r="36" spans="1:21" s="7" customFormat="1" ht="18" customHeight="1" x14ac:dyDescent="0.15">
      <c r="A36" s="487"/>
      <c r="B36" s="110"/>
      <c r="C36" s="111"/>
      <c r="D36" s="111"/>
      <c r="E36" s="112"/>
      <c r="F36" s="438"/>
      <c r="G36" s="119"/>
      <c r="H36" s="116"/>
      <c r="I36" s="116"/>
      <c r="J36" s="117"/>
      <c r="K36" s="10"/>
      <c r="L36" s="10"/>
      <c r="M36" s="10"/>
      <c r="N36" s="10"/>
      <c r="O36" s="10"/>
      <c r="P36" s="10"/>
      <c r="Q36" s="10"/>
      <c r="R36" s="85"/>
      <c r="S36" s="10"/>
      <c r="T36" s="10"/>
      <c r="U36" s="10"/>
    </row>
    <row r="37" spans="1:21" s="7" customFormat="1" ht="18" customHeight="1" x14ac:dyDescent="0.15">
      <c r="A37" s="487"/>
      <c r="B37" s="110"/>
      <c r="C37" s="111"/>
      <c r="D37" s="111"/>
      <c r="E37" s="112"/>
      <c r="F37" s="438"/>
      <c r="G37" s="119"/>
      <c r="H37" s="116"/>
      <c r="I37" s="116"/>
      <c r="J37" s="117"/>
      <c r="K37" s="10"/>
      <c r="L37" s="10"/>
      <c r="M37" s="10"/>
      <c r="N37" s="10"/>
      <c r="O37" s="10"/>
      <c r="P37" s="10"/>
      <c r="Q37" s="10"/>
      <c r="R37" s="85"/>
      <c r="S37" s="10"/>
      <c r="T37" s="10"/>
      <c r="U37" s="10"/>
    </row>
    <row r="38" spans="1:21" s="7" customFormat="1" ht="18" customHeight="1" x14ac:dyDescent="0.15">
      <c r="A38" s="488"/>
      <c r="B38" s="110"/>
      <c r="C38" s="111"/>
      <c r="D38" s="111"/>
      <c r="E38" s="112"/>
      <c r="F38" s="438"/>
      <c r="G38" s="119"/>
      <c r="H38" s="116"/>
      <c r="I38" s="116"/>
      <c r="J38" s="117"/>
      <c r="K38" s="10"/>
      <c r="L38" s="10"/>
      <c r="M38" s="10"/>
      <c r="N38" s="10"/>
      <c r="O38" s="10"/>
      <c r="P38" s="10"/>
      <c r="Q38" s="10"/>
      <c r="R38" s="85"/>
      <c r="S38" s="10"/>
      <c r="T38" s="10"/>
      <c r="U38" s="10"/>
    </row>
    <row r="39" spans="1:21" s="7" customFormat="1" ht="18" customHeight="1" x14ac:dyDescent="0.15">
      <c r="A39" s="120"/>
      <c r="B39" s="121"/>
      <c r="C39" s="121"/>
      <c r="D39" s="121"/>
      <c r="E39" s="121"/>
      <c r="F39" s="122"/>
      <c r="G39" s="123"/>
      <c r="H39" s="124"/>
      <c r="I39" s="124"/>
      <c r="J39" s="124"/>
      <c r="K39" s="8"/>
      <c r="L39" s="8"/>
      <c r="M39" s="8"/>
      <c r="N39" s="8"/>
      <c r="O39" s="8"/>
      <c r="P39" s="8"/>
      <c r="Q39" s="8"/>
      <c r="R39" s="85"/>
      <c r="S39" s="10"/>
      <c r="T39" s="10"/>
      <c r="U39" s="10"/>
    </row>
  </sheetData>
  <mergeCells count="46">
    <mergeCell ref="B19:C21"/>
    <mergeCell ref="I19:J19"/>
    <mergeCell ref="D19:E19"/>
    <mergeCell ref="G19:H19"/>
    <mergeCell ref="D20:E20"/>
    <mergeCell ref="G20:H20"/>
    <mergeCell ref="D21:E21"/>
    <mergeCell ref="G21:H21"/>
    <mergeCell ref="B12:C18"/>
    <mergeCell ref="K13:Q13"/>
    <mergeCell ref="K14:Q14"/>
    <mergeCell ref="D15:E15"/>
    <mergeCell ref="K15:Q15"/>
    <mergeCell ref="G16:H16"/>
    <mergeCell ref="K16:Q16"/>
    <mergeCell ref="I10:J10"/>
    <mergeCell ref="D12:E12"/>
    <mergeCell ref="G13:H13"/>
    <mergeCell ref="I13:J13"/>
    <mergeCell ref="G17:J17"/>
    <mergeCell ref="K9:Q9"/>
    <mergeCell ref="A3:A38"/>
    <mergeCell ref="K6:Q6"/>
    <mergeCell ref="B3:C5"/>
    <mergeCell ref="D3:E3"/>
    <mergeCell ref="G4:H4"/>
    <mergeCell ref="I4:J4"/>
    <mergeCell ref="K4:Q4"/>
    <mergeCell ref="K5:Q5"/>
    <mergeCell ref="B6:C8"/>
    <mergeCell ref="D6:E6"/>
    <mergeCell ref="G7:H7"/>
    <mergeCell ref="I7:J7"/>
    <mergeCell ref="B9:C11"/>
    <mergeCell ref="D9:E9"/>
    <mergeCell ref="G10:H10"/>
    <mergeCell ref="B22:C25"/>
    <mergeCell ref="D22:E22"/>
    <mergeCell ref="G22:H22"/>
    <mergeCell ref="I22:J22"/>
    <mergeCell ref="D23:E23"/>
    <mergeCell ref="G23:H23"/>
    <mergeCell ref="D24:E24"/>
    <mergeCell ref="G24:H24"/>
    <mergeCell ref="D25:E25"/>
    <mergeCell ref="G25:H25"/>
  </mergeCells>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
  <sheetViews>
    <sheetView view="pageBreakPreview" zoomScale="80" zoomScaleNormal="100" zoomScaleSheetLayoutView="80" workbookViewId="0">
      <selection activeCell="R6" sqref="R6"/>
    </sheetView>
  </sheetViews>
  <sheetFormatPr defaultRowHeight="13.5" x14ac:dyDescent="0.15"/>
  <cols>
    <col min="1" max="1" width="3.625" customWidth="1"/>
    <col min="2" max="5" width="5.625" customWidth="1"/>
    <col min="6" max="6" width="2.25" customWidth="1"/>
    <col min="7" max="10" width="5.625" customWidth="1"/>
    <col min="11" max="17" width="5.125" customWidth="1"/>
  </cols>
  <sheetData>
    <row r="1" spans="1:21" s="7" customFormat="1" ht="18" customHeight="1" x14ac:dyDescent="0.15">
      <c r="A1" s="125"/>
      <c r="B1" s="111"/>
      <c r="C1" s="111"/>
      <c r="D1" s="111"/>
      <c r="E1" s="111"/>
      <c r="F1" s="36"/>
      <c r="G1" s="119"/>
      <c r="H1" s="116"/>
      <c r="I1" s="116"/>
      <c r="J1" s="116"/>
      <c r="K1" s="10"/>
      <c r="L1" s="10"/>
      <c r="M1" s="10"/>
      <c r="N1" s="10"/>
      <c r="O1" s="10"/>
      <c r="P1" s="10"/>
      <c r="Q1" s="10"/>
      <c r="R1" s="85"/>
      <c r="S1" s="10"/>
      <c r="T1" s="10"/>
      <c r="U1" s="10"/>
    </row>
    <row r="2" spans="1:21" s="44" customFormat="1" ht="18" customHeight="1" x14ac:dyDescent="0.15">
      <c r="A2" s="1" t="s">
        <v>114</v>
      </c>
      <c r="Q2" s="46" t="s">
        <v>18</v>
      </c>
      <c r="R2" s="88"/>
      <c r="S2" s="40" t="s">
        <v>152</v>
      </c>
      <c r="T2" s="4"/>
      <c r="U2" s="4"/>
    </row>
    <row r="3" spans="1:21" s="44" customFormat="1" ht="27" customHeight="1" x14ac:dyDescent="0.15">
      <c r="A3" s="486" t="s">
        <v>115</v>
      </c>
      <c r="B3" s="613" t="s">
        <v>116</v>
      </c>
      <c r="C3" s="614"/>
      <c r="D3" s="614"/>
      <c r="E3" s="614"/>
      <c r="F3" s="32"/>
      <c r="G3" s="615" t="s">
        <v>85</v>
      </c>
      <c r="H3" s="616"/>
      <c r="I3" s="616"/>
      <c r="J3" s="617"/>
      <c r="K3" s="8" t="s">
        <v>75</v>
      </c>
      <c r="L3" s="8"/>
      <c r="M3" s="8"/>
      <c r="N3" s="8"/>
      <c r="O3" s="8"/>
      <c r="P3" s="8"/>
      <c r="Q3" s="8"/>
      <c r="R3" s="87"/>
      <c r="S3" s="28" t="s">
        <v>73</v>
      </c>
      <c r="T3" s="4"/>
      <c r="U3" s="4"/>
    </row>
    <row r="4" spans="1:21" s="44" customFormat="1" ht="27" customHeight="1" x14ac:dyDescent="0.15">
      <c r="A4" s="487"/>
      <c r="B4" s="470" t="s">
        <v>117</v>
      </c>
      <c r="C4" s="471"/>
      <c r="D4" s="471"/>
      <c r="E4" s="471"/>
      <c r="F4" s="16"/>
      <c r="G4" s="515" t="s">
        <v>85</v>
      </c>
      <c r="H4" s="516"/>
      <c r="I4" s="516"/>
      <c r="J4" s="517"/>
      <c r="K4" s="468" t="s">
        <v>1</v>
      </c>
      <c r="L4" s="469"/>
      <c r="M4" s="469"/>
      <c r="N4" s="469"/>
      <c r="O4" s="469"/>
      <c r="P4" s="469"/>
      <c r="Q4" s="469"/>
      <c r="R4" s="87"/>
      <c r="S4" s="28" t="s">
        <v>149</v>
      </c>
      <c r="T4" s="4"/>
      <c r="U4" s="4"/>
    </row>
    <row r="5" spans="1:21" s="7" customFormat="1" ht="27" customHeight="1" x14ac:dyDescent="0.15">
      <c r="A5" s="487"/>
      <c r="B5" s="470" t="s">
        <v>118</v>
      </c>
      <c r="C5" s="471"/>
      <c r="D5" s="471"/>
      <c r="E5" s="471"/>
      <c r="F5" s="16"/>
      <c r="G5" s="515" t="s">
        <v>85</v>
      </c>
      <c r="H5" s="516"/>
      <c r="I5" s="516"/>
      <c r="J5" s="517"/>
      <c r="K5" s="468" t="s">
        <v>151</v>
      </c>
      <c r="L5" s="469"/>
      <c r="M5" s="469"/>
      <c r="N5" s="469"/>
      <c r="O5" s="469"/>
      <c r="P5" s="469"/>
      <c r="Q5" s="469"/>
      <c r="R5" s="87"/>
      <c r="S5" s="10" t="s">
        <v>78</v>
      </c>
      <c r="T5" s="10"/>
      <c r="U5" s="10"/>
    </row>
    <row r="6" spans="1:21" s="7" customFormat="1" ht="27" customHeight="1" x14ac:dyDescent="0.15">
      <c r="A6" s="487"/>
      <c r="B6" s="470" t="s">
        <v>119</v>
      </c>
      <c r="C6" s="471"/>
      <c r="D6" s="471"/>
      <c r="E6" s="471"/>
      <c r="F6" s="16"/>
      <c r="G6" s="515" t="s">
        <v>85</v>
      </c>
      <c r="H6" s="516"/>
      <c r="I6" s="516"/>
      <c r="J6" s="517"/>
      <c r="K6" s="481" t="s">
        <v>186</v>
      </c>
      <c r="L6" s="482"/>
      <c r="M6" s="482"/>
      <c r="N6" s="482"/>
      <c r="O6" s="482"/>
      <c r="P6" s="482"/>
      <c r="Q6" s="482"/>
      <c r="R6" s="87"/>
      <c r="S6" s="10"/>
      <c r="T6" s="10"/>
      <c r="U6" s="10"/>
    </row>
    <row r="7" spans="1:21" s="7" customFormat="1" ht="27" customHeight="1" x14ac:dyDescent="0.15">
      <c r="A7" s="487"/>
      <c r="B7" s="475" t="s">
        <v>185</v>
      </c>
      <c r="C7" s="476"/>
      <c r="D7" s="476"/>
      <c r="E7" s="476"/>
      <c r="F7" s="16"/>
      <c r="G7" s="478" t="s">
        <v>222</v>
      </c>
      <c r="H7" s="479"/>
      <c r="I7" s="479"/>
      <c r="J7" s="480"/>
      <c r="K7" s="468" t="s">
        <v>44</v>
      </c>
      <c r="L7" s="469"/>
      <c r="M7" s="469"/>
      <c r="N7" s="469"/>
      <c r="O7" s="469"/>
      <c r="P7" s="469"/>
      <c r="Q7" s="469"/>
      <c r="R7" s="87"/>
      <c r="S7" s="10"/>
      <c r="T7" s="10"/>
      <c r="U7" s="10"/>
    </row>
    <row r="8" spans="1:21" s="7" customFormat="1" ht="27" customHeight="1" x14ac:dyDescent="0.15">
      <c r="A8" s="487"/>
      <c r="B8" s="470" t="s">
        <v>120</v>
      </c>
      <c r="C8" s="471"/>
      <c r="D8" s="471"/>
      <c r="E8" s="471"/>
      <c r="F8" s="16"/>
      <c r="G8" s="515" t="s">
        <v>85</v>
      </c>
      <c r="H8" s="516"/>
      <c r="I8" s="516"/>
      <c r="J8" s="517"/>
      <c r="K8" s="468" t="s">
        <v>45</v>
      </c>
      <c r="L8" s="469"/>
      <c r="M8" s="469"/>
      <c r="N8" s="469"/>
      <c r="O8" s="469"/>
      <c r="P8" s="469"/>
      <c r="Q8" s="469"/>
      <c r="R8" s="87"/>
      <c r="S8" s="10"/>
      <c r="T8" s="10"/>
      <c r="U8" s="10"/>
    </row>
    <row r="9" spans="1:21" s="7" customFormat="1" ht="27" customHeight="1" x14ac:dyDescent="0.15">
      <c r="A9" s="487"/>
      <c r="B9" s="475" t="s">
        <v>184</v>
      </c>
      <c r="C9" s="476"/>
      <c r="D9" s="476"/>
      <c r="E9" s="476"/>
      <c r="F9" s="16"/>
      <c r="G9" s="478" t="s">
        <v>226</v>
      </c>
      <c r="H9" s="479"/>
      <c r="I9" s="479"/>
      <c r="J9" s="480"/>
      <c r="K9" s="468" t="s">
        <v>7</v>
      </c>
      <c r="L9" s="469"/>
      <c r="M9" s="469"/>
      <c r="N9" s="469"/>
      <c r="O9" s="469"/>
      <c r="P9" s="469"/>
      <c r="Q9" s="469"/>
      <c r="R9" s="87"/>
      <c r="S9" s="10"/>
      <c r="T9" s="10"/>
      <c r="U9" s="10"/>
    </row>
    <row r="10" spans="1:21" s="7" customFormat="1" ht="27" customHeight="1" x14ac:dyDescent="0.15">
      <c r="A10" s="487"/>
      <c r="B10" s="470" t="s">
        <v>121</v>
      </c>
      <c r="C10" s="471"/>
      <c r="D10" s="471"/>
      <c r="E10" s="471"/>
      <c r="F10" s="16"/>
      <c r="G10" s="515" t="s">
        <v>85</v>
      </c>
      <c r="H10" s="516"/>
      <c r="I10" s="516"/>
      <c r="J10" s="517"/>
      <c r="K10" s="468"/>
      <c r="L10" s="469"/>
      <c r="M10" s="469"/>
      <c r="N10" s="469"/>
      <c r="O10" s="469"/>
      <c r="P10" s="469"/>
      <c r="Q10" s="469"/>
      <c r="R10" s="87"/>
      <c r="S10" s="10"/>
      <c r="T10" s="10"/>
      <c r="U10" s="10"/>
    </row>
    <row r="11" spans="1:21" s="7" customFormat="1" ht="27" customHeight="1" x14ac:dyDescent="0.15">
      <c r="A11" s="487"/>
      <c r="B11" s="470" t="s">
        <v>122</v>
      </c>
      <c r="C11" s="471"/>
      <c r="D11" s="471"/>
      <c r="E11" s="471"/>
      <c r="F11" s="16"/>
      <c r="G11" s="515" t="s">
        <v>85</v>
      </c>
      <c r="H11" s="516"/>
      <c r="I11" s="516"/>
      <c r="J11" s="517"/>
      <c r="K11" s="468"/>
      <c r="L11" s="469"/>
      <c r="M11" s="469"/>
      <c r="N11" s="469"/>
      <c r="O11" s="469"/>
      <c r="P11" s="469"/>
      <c r="Q11" s="469"/>
      <c r="R11" s="87"/>
      <c r="S11" s="10"/>
      <c r="T11" s="10"/>
      <c r="U11" s="10"/>
    </row>
    <row r="12" spans="1:21" s="7" customFormat="1" ht="27" customHeight="1" x14ac:dyDescent="0.15">
      <c r="A12" s="487"/>
      <c r="B12" s="470" t="s">
        <v>123</v>
      </c>
      <c r="C12" s="471"/>
      <c r="D12" s="471"/>
      <c r="E12" s="471"/>
      <c r="F12" s="16"/>
      <c r="G12" s="515" t="s">
        <v>85</v>
      </c>
      <c r="H12" s="516"/>
      <c r="I12" s="516"/>
      <c r="J12" s="517"/>
      <c r="K12" s="468"/>
      <c r="L12" s="469"/>
      <c r="M12" s="469"/>
      <c r="N12" s="469"/>
      <c r="O12" s="469"/>
      <c r="P12" s="469"/>
      <c r="Q12" s="469"/>
      <c r="R12" s="87"/>
      <c r="S12" s="10"/>
      <c r="T12" s="10"/>
      <c r="U12" s="10"/>
    </row>
    <row r="13" spans="1:21" s="7" customFormat="1" ht="27" customHeight="1" x14ac:dyDescent="0.15">
      <c r="A13" s="487"/>
      <c r="B13" s="470" t="s">
        <v>124</v>
      </c>
      <c r="C13" s="618"/>
      <c r="D13" s="618"/>
      <c r="E13" s="618"/>
      <c r="F13" s="23"/>
      <c r="G13" s="515" t="s">
        <v>85</v>
      </c>
      <c r="H13" s="516"/>
      <c r="I13" s="516"/>
      <c r="J13" s="517"/>
      <c r="R13" s="87"/>
      <c r="S13" s="10"/>
      <c r="T13" s="10"/>
      <c r="U13" s="10"/>
    </row>
    <row r="14" spans="1:21" s="7" customFormat="1" ht="27" customHeight="1" x14ac:dyDescent="0.15">
      <c r="A14" s="487"/>
      <c r="B14" s="470" t="s">
        <v>125</v>
      </c>
      <c r="C14" s="471"/>
      <c r="D14" s="471"/>
      <c r="E14" s="471"/>
      <c r="F14" s="16"/>
      <c r="G14" s="515" t="s">
        <v>85</v>
      </c>
      <c r="H14" s="516"/>
      <c r="I14" s="516"/>
      <c r="J14" s="517"/>
      <c r="K14" s="10"/>
      <c r="L14" s="10"/>
      <c r="M14" s="10"/>
      <c r="N14" s="10"/>
      <c r="O14" s="10"/>
      <c r="P14" s="10"/>
      <c r="Q14" s="10"/>
      <c r="R14" s="87"/>
      <c r="S14" s="10"/>
      <c r="T14" s="10"/>
      <c r="U14" s="10"/>
    </row>
    <row r="15" spans="1:21" s="7" customFormat="1" ht="18" customHeight="1" x14ac:dyDescent="0.15">
      <c r="A15" s="487"/>
      <c r="B15" s="108" t="s">
        <v>107</v>
      </c>
      <c r="C15" s="108"/>
      <c r="D15" s="108"/>
      <c r="E15" s="109"/>
      <c r="F15" s="57"/>
      <c r="G15" s="113" t="s">
        <v>85</v>
      </c>
      <c r="H15" s="114"/>
      <c r="I15" s="114"/>
      <c r="J15" s="115"/>
      <c r="K15" s="10"/>
      <c r="L15" s="10"/>
      <c r="M15" s="10"/>
      <c r="N15" s="10"/>
      <c r="O15" s="10"/>
      <c r="P15" s="10"/>
      <c r="Q15" s="10"/>
      <c r="R15" s="87"/>
      <c r="S15" s="10"/>
      <c r="T15" s="10"/>
      <c r="U15" s="10"/>
    </row>
    <row r="16" spans="1:21" s="7" customFormat="1" ht="18" customHeight="1" x14ac:dyDescent="0.15">
      <c r="A16" s="487"/>
      <c r="B16" s="111"/>
      <c r="C16" s="111"/>
      <c r="D16" s="111"/>
      <c r="E16" s="112"/>
      <c r="F16" s="57"/>
      <c r="G16" s="116"/>
      <c r="H16" s="116"/>
      <c r="I16" s="116"/>
      <c r="J16" s="117"/>
      <c r="K16" s="10"/>
      <c r="L16" s="10"/>
      <c r="M16" s="10"/>
      <c r="N16" s="10"/>
      <c r="O16" s="10"/>
      <c r="P16" s="10"/>
      <c r="Q16" s="10"/>
      <c r="R16" s="87"/>
      <c r="S16" s="10"/>
      <c r="T16" s="10"/>
      <c r="U16" s="10"/>
    </row>
    <row r="17" spans="1:21" s="7" customFormat="1" ht="18" customHeight="1" x14ac:dyDescent="0.15">
      <c r="A17" s="487"/>
      <c r="B17" s="111"/>
      <c r="C17" s="111"/>
      <c r="D17" s="111"/>
      <c r="E17" s="112"/>
      <c r="F17" s="57"/>
      <c r="G17" s="116"/>
      <c r="H17" s="116"/>
      <c r="I17" s="116"/>
      <c r="J17" s="117"/>
      <c r="K17" s="10"/>
      <c r="L17" s="10"/>
      <c r="M17" s="10"/>
      <c r="N17" s="10"/>
      <c r="O17" s="10"/>
      <c r="P17" s="10"/>
      <c r="Q17" s="10"/>
      <c r="R17" s="87"/>
      <c r="S17" s="10"/>
      <c r="T17" s="10"/>
      <c r="U17" s="10"/>
    </row>
    <row r="18" spans="1:21" s="7" customFormat="1" ht="18" customHeight="1" x14ac:dyDescent="0.15">
      <c r="A18" s="487"/>
      <c r="B18" s="111"/>
      <c r="C18" s="111"/>
      <c r="D18" s="111"/>
      <c r="E18" s="112"/>
      <c r="F18" s="57"/>
      <c r="G18" s="116"/>
      <c r="H18" s="116"/>
      <c r="I18" s="116"/>
      <c r="J18" s="117"/>
      <c r="K18" s="10"/>
      <c r="L18" s="10"/>
      <c r="M18" s="10"/>
      <c r="N18" s="10"/>
      <c r="O18" s="10"/>
      <c r="P18" s="10"/>
      <c r="Q18" s="10"/>
      <c r="R18" s="87"/>
      <c r="S18" s="10"/>
      <c r="T18" s="10"/>
      <c r="U18" s="10"/>
    </row>
    <row r="19" spans="1:21" s="7" customFormat="1" ht="18" customHeight="1" x14ac:dyDescent="0.15">
      <c r="A19" s="487"/>
      <c r="B19" s="111"/>
      <c r="C19" s="111"/>
      <c r="D19" s="111"/>
      <c r="E19" s="112"/>
      <c r="F19" s="57"/>
      <c r="G19" s="116"/>
      <c r="H19" s="116"/>
      <c r="I19" s="116"/>
      <c r="J19" s="117"/>
      <c r="K19" s="10"/>
      <c r="L19" s="10"/>
      <c r="M19" s="10"/>
      <c r="N19" s="10"/>
      <c r="O19" s="10"/>
      <c r="P19" s="10"/>
      <c r="Q19" s="10"/>
      <c r="R19" s="87"/>
      <c r="S19" s="10"/>
      <c r="T19" s="10"/>
      <c r="U19" s="10"/>
    </row>
    <row r="20" spans="1:21" s="7" customFormat="1" ht="18" customHeight="1" x14ac:dyDescent="0.15">
      <c r="A20" s="487"/>
      <c r="B20" s="111"/>
      <c r="C20" s="111"/>
      <c r="D20" s="111"/>
      <c r="E20" s="112"/>
      <c r="F20" s="57"/>
      <c r="G20" s="116"/>
      <c r="H20" s="116"/>
      <c r="I20" s="116"/>
      <c r="J20" s="117"/>
      <c r="K20" s="10"/>
      <c r="L20" s="10"/>
      <c r="M20" s="10"/>
      <c r="N20" s="10"/>
      <c r="O20" s="10"/>
      <c r="P20" s="10"/>
      <c r="Q20" s="10"/>
      <c r="R20" s="87"/>
      <c r="S20" s="10"/>
      <c r="T20" s="10"/>
      <c r="U20" s="10"/>
    </row>
    <row r="21" spans="1:21" s="7" customFormat="1" ht="18" customHeight="1" x14ac:dyDescent="0.15">
      <c r="A21" s="487"/>
      <c r="B21" s="111"/>
      <c r="C21" s="111"/>
      <c r="D21" s="111"/>
      <c r="E21" s="112"/>
      <c r="F21" s="57"/>
      <c r="G21" s="116"/>
      <c r="H21" s="116"/>
      <c r="I21" s="116"/>
      <c r="J21" s="117"/>
      <c r="K21" s="10"/>
      <c r="L21" s="10"/>
      <c r="M21" s="10"/>
      <c r="N21" s="10"/>
      <c r="O21" s="10"/>
      <c r="P21" s="10"/>
      <c r="Q21" s="10"/>
      <c r="R21" s="87"/>
      <c r="S21" s="10"/>
      <c r="T21" s="10"/>
      <c r="U21" s="10"/>
    </row>
    <row r="22" spans="1:21" s="7" customFormat="1" ht="18" customHeight="1" x14ac:dyDescent="0.15">
      <c r="A22" s="487"/>
      <c r="B22" s="111"/>
      <c r="C22" s="111"/>
      <c r="D22" s="111"/>
      <c r="E22" s="112"/>
      <c r="F22" s="57"/>
      <c r="G22" s="116"/>
      <c r="H22" s="116"/>
      <c r="I22" s="116"/>
      <c r="J22" s="117"/>
      <c r="K22" s="10"/>
      <c r="L22" s="10"/>
      <c r="M22" s="10"/>
      <c r="N22" s="10"/>
      <c r="O22" s="10"/>
      <c r="P22" s="10"/>
      <c r="Q22" s="10"/>
      <c r="R22" s="87"/>
      <c r="S22" s="10"/>
      <c r="T22" s="10"/>
      <c r="U22" s="10"/>
    </row>
    <row r="23" spans="1:21" s="7" customFormat="1" ht="18" customHeight="1" x14ac:dyDescent="0.15">
      <c r="A23" s="487"/>
      <c r="B23" s="111"/>
      <c r="C23" s="111"/>
      <c r="D23" s="111"/>
      <c r="E23" s="112"/>
      <c r="F23" s="57"/>
      <c r="G23" s="116"/>
      <c r="H23" s="116"/>
      <c r="I23" s="116"/>
      <c r="J23" s="117"/>
      <c r="K23" s="10"/>
      <c r="L23" s="10"/>
      <c r="M23" s="10"/>
      <c r="N23" s="10"/>
      <c r="O23" s="10"/>
      <c r="P23" s="10"/>
      <c r="Q23" s="10"/>
      <c r="R23" s="87"/>
      <c r="S23" s="10"/>
      <c r="T23" s="10"/>
      <c r="U23" s="10"/>
    </row>
    <row r="24" spans="1:21" s="7" customFormat="1" ht="18" customHeight="1" x14ac:dyDescent="0.15">
      <c r="A24" s="487"/>
      <c r="B24" s="111"/>
      <c r="C24" s="111"/>
      <c r="D24" s="111"/>
      <c r="E24" s="112"/>
      <c r="F24" s="57"/>
      <c r="G24" s="116"/>
      <c r="H24" s="116"/>
      <c r="I24" s="116"/>
      <c r="J24" s="117"/>
      <c r="K24" s="10"/>
      <c r="L24" s="10"/>
      <c r="M24" s="10"/>
      <c r="N24" s="10"/>
      <c r="O24" s="10"/>
      <c r="P24" s="10"/>
      <c r="Q24" s="10"/>
      <c r="R24" s="87"/>
      <c r="S24" s="10"/>
      <c r="T24" s="10"/>
      <c r="U24" s="10"/>
    </row>
    <row r="25" spans="1:21" s="7" customFormat="1" ht="18" customHeight="1" x14ac:dyDescent="0.15">
      <c r="A25" s="487"/>
      <c r="B25" s="111"/>
      <c r="C25" s="111"/>
      <c r="D25" s="111"/>
      <c r="E25" s="112"/>
      <c r="F25" s="57"/>
      <c r="G25" s="116"/>
      <c r="H25" s="116"/>
      <c r="I25" s="116"/>
      <c r="J25" s="117"/>
      <c r="K25" s="10"/>
      <c r="L25" s="10"/>
      <c r="M25" s="10"/>
      <c r="N25" s="10"/>
      <c r="O25" s="10"/>
      <c r="P25" s="10"/>
      <c r="Q25" s="10"/>
      <c r="R25" s="87"/>
      <c r="S25" s="10"/>
      <c r="T25" s="10"/>
      <c r="U25" s="10"/>
    </row>
    <row r="26" spans="1:21" s="7" customFormat="1" ht="18" customHeight="1" x14ac:dyDescent="0.15">
      <c r="A26" s="487"/>
      <c r="B26" s="111"/>
      <c r="C26" s="111"/>
      <c r="D26" s="111"/>
      <c r="E26" s="112"/>
      <c r="F26" s="57"/>
      <c r="G26" s="116"/>
      <c r="H26" s="116"/>
      <c r="I26" s="116"/>
      <c r="J26" s="117"/>
      <c r="K26" s="10"/>
      <c r="L26" s="10"/>
      <c r="M26" s="10"/>
      <c r="N26" s="10"/>
      <c r="O26" s="10"/>
      <c r="P26" s="10"/>
      <c r="Q26" s="10"/>
      <c r="R26" s="87"/>
      <c r="S26" s="10"/>
      <c r="T26" s="10"/>
      <c r="U26" s="10"/>
    </row>
    <row r="27" spans="1:21" s="7" customFormat="1" ht="18" customHeight="1" x14ac:dyDescent="0.15">
      <c r="A27" s="487"/>
      <c r="B27" s="111"/>
      <c r="C27" s="111"/>
      <c r="D27" s="111"/>
      <c r="E27" s="112"/>
      <c r="F27" s="57"/>
      <c r="G27" s="116"/>
      <c r="H27" s="116"/>
      <c r="I27" s="116"/>
      <c r="J27" s="117"/>
      <c r="K27" s="10"/>
      <c r="L27" s="10"/>
      <c r="M27" s="10"/>
      <c r="N27" s="10"/>
      <c r="O27" s="10"/>
      <c r="P27" s="10"/>
      <c r="Q27" s="10"/>
      <c r="R27" s="87"/>
      <c r="S27" s="10"/>
      <c r="T27" s="10"/>
      <c r="U27" s="10"/>
    </row>
    <row r="28" spans="1:21" s="7" customFormat="1" ht="18" customHeight="1" x14ac:dyDescent="0.15">
      <c r="A28" s="487"/>
      <c r="B28" s="111"/>
      <c r="C28" s="111"/>
      <c r="D28" s="111"/>
      <c r="E28" s="112"/>
      <c r="F28" s="57"/>
      <c r="G28" s="116"/>
      <c r="H28" s="116"/>
      <c r="I28" s="116"/>
      <c r="J28" s="117"/>
      <c r="K28" s="10"/>
      <c r="L28" s="10"/>
      <c r="M28" s="10"/>
      <c r="N28" s="10"/>
      <c r="O28" s="10"/>
      <c r="P28" s="10"/>
      <c r="Q28" s="10"/>
      <c r="R28" s="87"/>
      <c r="S28" s="10"/>
      <c r="T28" s="10"/>
      <c r="U28" s="10"/>
    </row>
    <row r="29" spans="1:21" s="7" customFormat="1" ht="18" customHeight="1" x14ac:dyDescent="0.15">
      <c r="A29" s="487"/>
      <c r="B29" s="111"/>
      <c r="C29" s="111"/>
      <c r="D29" s="111"/>
      <c r="E29" s="112"/>
      <c r="F29" s="57"/>
      <c r="G29" s="116"/>
      <c r="H29" s="116"/>
      <c r="I29" s="116"/>
      <c r="J29" s="117"/>
      <c r="K29" s="10"/>
      <c r="L29" s="10"/>
      <c r="M29" s="10"/>
      <c r="N29" s="10"/>
      <c r="O29" s="10"/>
      <c r="P29" s="10"/>
      <c r="Q29" s="10"/>
      <c r="R29" s="87"/>
      <c r="S29" s="10"/>
      <c r="T29" s="10"/>
      <c r="U29" s="10"/>
    </row>
    <row r="30" spans="1:21" s="7" customFormat="1" ht="18" customHeight="1" x14ac:dyDescent="0.15">
      <c r="A30" s="487"/>
      <c r="B30" s="111"/>
      <c r="C30" s="111"/>
      <c r="D30" s="111"/>
      <c r="E30" s="112"/>
      <c r="F30" s="57"/>
      <c r="G30" s="116"/>
      <c r="H30" s="116"/>
      <c r="I30" s="116"/>
      <c r="J30" s="117"/>
      <c r="K30" s="10"/>
      <c r="L30" s="10"/>
      <c r="M30" s="10"/>
      <c r="N30" s="10"/>
      <c r="O30" s="10"/>
      <c r="P30" s="10"/>
      <c r="Q30" s="10"/>
      <c r="R30" s="87"/>
      <c r="S30" s="10"/>
      <c r="T30" s="10"/>
      <c r="U30" s="10"/>
    </row>
    <row r="31" spans="1:21" s="7" customFormat="1" ht="18" customHeight="1" x14ac:dyDescent="0.15">
      <c r="A31" s="487"/>
      <c r="B31" s="111"/>
      <c r="C31" s="111"/>
      <c r="D31" s="111"/>
      <c r="E31" s="112"/>
      <c r="F31" s="57"/>
      <c r="G31" s="116"/>
      <c r="H31" s="116"/>
      <c r="I31" s="116"/>
      <c r="J31" s="117"/>
      <c r="K31" s="10"/>
      <c r="L31" s="10"/>
      <c r="M31" s="10"/>
      <c r="N31" s="10"/>
      <c r="O31" s="10"/>
      <c r="P31" s="10"/>
      <c r="Q31" s="10"/>
      <c r="R31" s="87"/>
      <c r="S31" s="10"/>
      <c r="T31" s="10"/>
      <c r="U31" s="10"/>
    </row>
    <row r="32" spans="1:21" s="7" customFormat="1" ht="18.75" customHeight="1" x14ac:dyDescent="0.15">
      <c r="A32" s="487"/>
      <c r="B32" s="111"/>
      <c r="C32" s="111"/>
      <c r="D32" s="111"/>
      <c r="E32" s="112"/>
      <c r="F32" s="57"/>
      <c r="G32" s="116"/>
      <c r="H32" s="116"/>
      <c r="I32" s="116"/>
      <c r="J32" s="117"/>
      <c r="K32" s="10"/>
      <c r="L32" s="10"/>
      <c r="M32" s="10"/>
      <c r="N32" s="10"/>
      <c r="O32" s="10"/>
      <c r="P32" s="10"/>
      <c r="Q32" s="10"/>
      <c r="R32" s="87"/>
      <c r="S32" s="10"/>
      <c r="T32" s="10"/>
      <c r="U32" s="10"/>
    </row>
    <row r="33" spans="1:21" s="7" customFormat="1" ht="18" customHeight="1" x14ac:dyDescent="0.15">
      <c r="A33" s="487"/>
      <c r="B33" s="111"/>
      <c r="C33" s="111"/>
      <c r="D33" s="111"/>
      <c r="E33" s="112"/>
      <c r="F33" s="57"/>
      <c r="G33" s="116"/>
      <c r="H33" s="116"/>
      <c r="I33" s="116"/>
      <c r="J33" s="117"/>
      <c r="K33" s="10"/>
      <c r="L33" s="10"/>
      <c r="M33" s="10"/>
      <c r="N33" s="10"/>
      <c r="O33" s="10"/>
      <c r="P33" s="10"/>
      <c r="Q33" s="10"/>
      <c r="R33" s="87"/>
      <c r="S33" s="10"/>
      <c r="T33" s="10"/>
      <c r="U33" s="10"/>
    </row>
    <row r="34" spans="1:21" s="7" customFormat="1" ht="18" customHeight="1" x14ac:dyDescent="0.15">
      <c r="A34" s="487"/>
      <c r="B34" s="111"/>
      <c r="C34" s="111"/>
      <c r="D34" s="111"/>
      <c r="E34" s="112"/>
      <c r="F34" s="57"/>
      <c r="G34" s="116"/>
      <c r="H34" s="116"/>
      <c r="I34" s="116"/>
      <c r="J34" s="117"/>
      <c r="K34" s="10"/>
      <c r="L34" s="10"/>
      <c r="M34" s="10"/>
      <c r="N34" s="10"/>
      <c r="O34" s="10"/>
      <c r="P34" s="10"/>
      <c r="Q34" s="10"/>
      <c r="R34" s="87"/>
      <c r="S34" s="10"/>
      <c r="T34" s="10"/>
      <c r="U34" s="10"/>
    </row>
    <row r="35" spans="1:21" s="7" customFormat="1" ht="18" customHeight="1" x14ac:dyDescent="0.15">
      <c r="A35" s="487"/>
      <c r="B35" s="111"/>
      <c r="C35" s="111"/>
      <c r="D35" s="111"/>
      <c r="E35" s="112"/>
      <c r="F35" s="57"/>
      <c r="G35" s="116"/>
      <c r="H35" s="116"/>
      <c r="I35" s="116"/>
      <c r="J35" s="117"/>
      <c r="K35" s="10"/>
      <c r="L35" s="10"/>
      <c r="M35" s="10"/>
      <c r="N35" s="10"/>
      <c r="O35" s="10"/>
      <c r="P35" s="10"/>
      <c r="Q35" s="10"/>
      <c r="R35" s="87"/>
      <c r="S35" s="10"/>
      <c r="T35" s="10"/>
      <c r="U35" s="10"/>
    </row>
    <row r="36" spans="1:21" s="7" customFormat="1" ht="18" customHeight="1" x14ac:dyDescent="0.15">
      <c r="A36" s="487"/>
      <c r="B36" s="111"/>
      <c r="C36" s="111"/>
      <c r="D36" s="111"/>
      <c r="E36" s="112"/>
      <c r="F36" s="57"/>
      <c r="G36" s="116"/>
      <c r="H36" s="116"/>
      <c r="I36" s="116"/>
      <c r="J36" s="117"/>
      <c r="K36" s="10"/>
      <c r="L36" s="10"/>
      <c r="M36" s="10"/>
      <c r="N36" s="10"/>
      <c r="O36" s="10"/>
      <c r="P36" s="10"/>
      <c r="Q36" s="10"/>
      <c r="R36" s="87"/>
      <c r="S36" s="10"/>
      <c r="T36" s="10"/>
      <c r="U36" s="10"/>
    </row>
    <row r="37" spans="1:21" s="7" customFormat="1" ht="18" customHeight="1" x14ac:dyDescent="0.15">
      <c r="A37" s="488"/>
      <c r="B37" s="138"/>
      <c r="C37" s="138"/>
      <c r="D37" s="138"/>
      <c r="E37" s="139"/>
      <c r="F37" s="58"/>
      <c r="G37" s="140"/>
      <c r="H37" s="140"/>
      <c r="I37" s="140"/>
      <c r="J37" s="141"/>
      <c r="K37" s="56"/>
      <c r="L37" s="56"/>
      <c r="M37" s="56"/>
      <c r="N37" s="56"/>
      <c r="O37" s="56"/>
      <c r="P37" s="56"/>
      <c r="Q37" s="56"/>
      <c r="R37" s="87"/>
      <c r="S37" s="10"/>
      <c r="T37" s="10"/>
      <c r="U37" s="10"/>
    </row>
    <row r="38" spans="1:21" s="7" customFormat="1" ht="18" customHeight="1" x14ac:dyDescent="0.15">
      <c r="R38" s="87"/>
      <c r="S38" s="10"/>
      <c r="T38" s="10"/>
      <c r="U38" s="10"/>
    </row>
    <row r="39" spans="1:21" ht="13.5" customHeight="1" x14ac:dyDescent="0.15"/>
  </sheetData>
  <mergeCells count="34">
    <mergeCell ref="K12:Q12"/>
    <mergeCell ref="B10:E10"/>
    <mergeCell ref="G10:J10"/>
    <mergeCell ref="B14:E14"/>
    <mergeCell ref="G14:J14"/>
    <mergeCell ref="B12:E12"/>
    <mergeCell ref="G12:J12"/>
    <mergeCell ref="K9:Q9"/>
    <mergeCell ref="B9:E9"/>
    <mergeCell ref="G9:J9"/>
    <mergeCell ref="B11:E11"/>
    <mergeCell ref="G11:J11"/>
    <mergeCell ref="K10:Q10"/>
    <mergeCell ref="K11:Q11"/>
    <mergeCell ref="K7:Q7"/>
    <mergeCell ref="B8:E8"/>
    <mergeCell ref="G8:J8"/>
    <mergeCell ref="K8:Q8"/>
    <mergeCell ref="B7:E7"/>
    <mergeCell ref="G7:J7"/>
    <mergeCell ref="K4:Q4"/>
    <mergeCell ref="B5:E5"/>
    <mergeCell ref="G5:J5"/>
    <mergeCell ref="K5:Q5"/>
    <mergeCell ref="B6:E6"/>
    <mergeCell ref="G6:J6"/>
    <mergeCell ref="K6:Q6"/>
    <mergeCell ref="A3:A37"/>
    <mergeCell ref="B3:E3"/>
    <mergeCell ref="G3:J3"/>
    <mergeCell ref="B4:E4"/>
    <mergeCell ref="G4:J4"/>
    <mergeCell ref="B13:E13"/>
    <mergeCell ref="G13:J13"/>
  </mergeCells>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8"/>
  <sheetViews>
    <sheetView view="pageBreakPreview" zoomScale="90" zoomScaleNormal="100" zoomScaleSheetLayoutView="90" workbookViewId="0">
      <selection activeCell="R6" sqref="R6"/>
    </sheetView>
  </sheetViews>
  <sheetFormatPr defaultRowHeight="13.5" x14ac:dyDescent="0.15"/>
  <cols>
    <col min="1" max="1" width="3.625" customWidth="1"/>
    <col min="2" max="5" width="5.625" customWidth="1"/>
    <col min="6" max="6" width="2.625" customWidth="1"/>
    <col min="7" max="10" width="5.625" customWidth="1"/>
    <col min="11" max="17" width="5.125" customWidth="1"/>
  </cols>
  <sheetData>
    <row r="1" spans="1:21" s="7" customFormat="1" ht="18" customHeight="1" x14ac:dyDescent="0.15">
      <c r="R1" s="89"/>
      <c r="S1" s="10"/>
      <c r="T1" s="10"/>
      <c r="U1" s="10"/>
    </row>
    <row r="2" spans="1:21" s="44" customFormat="1" ht="18" customHeight="1" x14ac:dyDescent="0.15">
      <c r="A2" s="7"/>
      <c r="B2" s="7"/>
      <c r="C2" s="7"/>
      <c r="D2" s="7"/>
      <c r="E2" s="7"/>
      <c r="F2" s="7"/>
      <c r="G2" s="7"/>
      <c r="H2" s="7"/>
      <c r="I2" s="7"/>
      <c r="J2" s="7"/>
      <c r="K2" s="7"/>
      <c r="L2" s="7"/>
      <c r="M2" s="7"/>
      <c r="N2" s="7"/>
      <c r="O2" s="7"/>
      <c r="P2" s="7"/>
      <c r="Q2" s="46" t="s">
        <v>18</v>
      </c>
      <c r="R2" s="90"/>
      <c r="S2" s="40" t="s">
        <v>152</v>
      </c>
      <c r="T2" s="4"/>
      <c r="U2" s="4"/>
    </row>
    <row r="3" spans="1:21" s="44" customFormat="1" ht="27" customHeight="1" x14ac:dyDescent="0.15">
      <c r="A3" s="486" t="s">
        <v>126</v>
      </c>
      <c r="B3" s="489" t="s">
        <v>127</v>
      </c>
      <c r="C3" s="489"/>
      <c r="D3" s="489"/>
      <c r="E3" s="489"/>
      <c r="F3" s="35"/>
      <c r="G3" s="491" t="s">
        <v>85</v>
      </c>
      <c r="H3" s="492"/>
      <c r="I3" s="492"/>
      <c r="J3" s="493"/>
      <c r="K3" s="8" t="s">
        <v>75</v>
      </c>
      <c r="L3" s="8"/>
      <c r="M3" s="8"/>
      <c r="N3" s="8"/>
      <c r="O3" s="8"/>
      <c r="P3" s="8"/>
      <c r="Q3" s="8"/>
      <c r="R3" s="89"/>
      <c r="S3" s="28" t="s">
        <v>73</v>
      </c>
      <c r="T3" s="4"/>
      <c r="U3" s="4"/>
    </row>
    <row r="4" spans="1:21" s="44" customFormat="1" ht="27" customHeight="1" x14ac:dyDescent="0.15">
      <c r="A4" s="487"/>
      <c r="B4" s="470" t="s">
        <v>128</v>
      </c>
      <c r="C4" s="471"/>
      <c r="D4" s="471"/>
      <c r="E4" s="471"/>
      <c r="F4" s="16"/>
      <c r="G4" s="515" t="s">
        <v>85</v>
      </c>
      <c r="H4" s="516"/>
      <c r="I4" s="516"/>
      <c r="J4" s="517"/>
      <c r="K4" s="468" t="s">
        <v>1</v>
      </c>
      <c r="L4" s="469"/>
      <c r="M4" s="469"/>
      <c r="N4" s="469"/>
      <c r="O4" s="469"/>
      <c r="P4" s="469"/>
      <c r="Q4" s="469"/>
      <c r="R4" s="89"/>
      <c r="S4" s="28" t="s">
        <v>149</v>
      </c>
      <c r="T4" s="4"/>
      <c r="U4" s="4"/>
    </row>
    <row r="5" spans="1:21" s="7" customFormat="1" ht="27" customHeight="1" x14ac:dyDescent="0.15">
      <c r="A5" s="487"/>
      <c r="B5" s="497" t="s">
        <v>129</v>
      </c>
      <c r="C5" s="497"/>
      <c r="D5" s="497"/>
      <c r="E5" s="497"/>
      <c r="F5" s="59"/>
      <c r="G5" s="508" t="s">
        <v>85</v>
      </c>
      <c r="H5" s="509"/>
      <c r="I5" s="509"/>
      <c r="J5" s="555"/>
      <c r="K5" s="468" t="s">
        <v>46</v>
      </c>
      <c r="L5" s="469"/>
      <c r="M5" s="469"/>
      <c r="N5" s="469"/>
      <c r="O5" s="469"/>
      <c r="P5" s="469"/>
      <c r="Q5" s="469"/>
      <c r="R5" s="89"/>
      <c r="S5" s="10" t="s">
        <v>78</v>
      </c>
      <c r="T5" s="10"/>
      <c r="U5" s="10"/>
    </row>
    <row r="6" spans="1:21" s="7" customFormat="1" ht="27" customHeight="1" x14ac:dyDescent="0.15">
      <c r="A6" s="487"/>
      <c r="B6" s="470" t="s">
        <v>130</v>
      </c>
      <c r="C6" s="471"/>
      <c r="D6" s="471"/>
      <c r="E6" s="471"/>
      <c r="F6" s="16"/>
      <c r="G6" s="515" t="s">
        <v>85</v>
      </c>
      <c r="H6" s="516"/>
      <c r="I6" s="516"/>
      <c r="J6" s="517"/>
      <c r="K6" s="468" t="s">
        <v>132</v>
      </c>
      <c r="L6" s="469"/>
      <c r="M6" s="469"/>
      <c r="N6" s="469"/>
      <c r="O6" s="469"/>
      <c r="P6" s="469"/>
      <c r="Q6" s="469"/>
      <c r="R6" s="89"/>
      <c r="S6" s="10"/>
      <c r="T6" s="10"/>
      <c r="U6" s="10"/>
    </row>
    <row r="7" spans="1:21" s="7" customFormat="1" ht="27" customHeight="1" x14ac:dyDescent="0.15">
      <c r="A7" s="487"/>
      <c r="B7" s="470" t="s">
        <v>131</v>
      </c>
      <c r="C7" s="471"/>
      <c r="D7" s="471"/>
      <c r="E7" s="471"/>
      <c r="F7" s="16"/>
      <c r="G7" s="515" t="s">
        <v>85</v>
      </c>
      <c r="H7" s="516"/>
      <c r="I7" s="516"/>
      <c r="J7" s="517"/>
      <c r="K7" s="468" t="s">
        <v>7</v>
      </c>
      <c r="L7" s="469"/>
      <c r="M7" s="469"/>
      <c r="N7" s="469"/>
      <c r="O7" s="469"/>
      <c r="P7" s="469"/>
      <c r="Q7" s="469"/>
      <c r="R7" s="89"/>
      <c r="S7" s="10"/>
      <c r="T7" s="10"/>
      <c r="U7" s="10"/>
    </row>
    <row r="8" spans="1:21" s="7" customFormat="1" ht="27" customHeight="1" x14ac:dyDescent="0.15">
      <c r="A8" s="487"/>
      <c r="B8" s="470" t="s">
        <v>133</v>
      </c>
      <c r="C8" s="471"/>
      <c r="D8" s="471"/>
      <c r="E8" s="471"/>
      <c r="F8" s="16"/>
      <c r="G8" s="515" t="s">
        <v>85</v>
      </c>
      <c r="H8" s="516"/>
      <c r="I8" s="516"/>
      <c r="J8" s="517"/>
      <c r="K8" s="468"/>
      <c r="L8" s="469"/>
      <c r="M8" s="469"/>
      <c r="N8" s="469"/>
      <c r="O8" s="469"/>
      <c r="P8" s="469"/>
      <c r="Q8" s="469"/>
      <c r="R8" s="89"/>
      <c r="S8" s="10"/>
      <c r="T8" s="10"/>
      <c r="U8" s="10"/>
    </row>
    <row r="9" spans="1:21" s="7" customFormat="1" ht="27" customHeight="1" x14ac:dyDescent="0.15">
      <c r="A9" s="487"/>
      <c r="B9" s="475" t="s">
        <v>227</v>
      </c>
      <c r="C9" s="476"/>
      <c r="D9" s="476"/>
      <c r="E9" s="476"/>
      <c r="F9" s="154"/>
      <c r="G9" s="478" t="s">
        <v>222</v>
      </c>
      <c r="H9" s="479"/>
      <c r="I9" s="479"/>
      <c r="J9" s="480"/>
      <c r="K9" s="10"/>
      <c r="L9" s="10"/>
      <c r="M9" s="10"/>
      <c r="N9" s="10"/>
      <c r="O9" s="10"/>
      <c r="P9" s="10"/>
      <c r="Q9" s="10"/>
      <c r="R9" s="89"/>
      <c r="S9" s="10"/>
      <c r="T9" s="10"/>
      <c r="U9" s="10"/>
    </row>
    <row r="10" spans="1:21" s="7" customFormat="1" ht="27" customHeight="1" x14ac:dyDescent="0.15">
      <c r="A10" s="487"/>
      <c r="B10" s="619" t="s">
        <v>76</v>
      </c>
      <c r="C10" s="510"/>
      <c r="D10" s="510"/>
      <c r="E10" s="510"/>
      <c r="F10" s="64"/>
      <c r="G10" s="512" t="s">
        <v>85</v>
      </c>
      <c r="H10" s="513"/>
      <c r="I10" s="513"/>
      <c r="J10" s="519"/>
      <c r="K10" s="10"/>
      <c r="L10" s="10"/>
      <c r="M10" s="10"/>
      <c r="N10" s="10"/>
      <c r="O10" s="10"/>
      <c r="P10" s="10"/>
      <c r="Q10" s="10"/>
      <c r="R10" s="89"/>
      <c r="S10" s="10"/>
      <c r="T10" s="10"/>
      <c r="U10" s="10"/>
    </row>
    <row r="11" spans="1:21" s="7" customFormat="1" ht="27" customHeight="1" x14ac:dyDescent="0.15">
      <c r="A11" s="487"/>
      <c r="B11" s="619"/>
      <c r="C11" s="510"/>
      <c r="D11" s="510"/>
      <c r="E11" s="510"/>
      <c r="F11" s="64"/>
      <c r="G11" s="512"/>
      <c r="H11" s="513"/>
      <c r="I11" s="513"/>
      <c r="J11" s="519"/>
      <c r="K11" s="10"/>
      <c r="L11" s="10"/>
      <c r="M11" s="10"/>
      <c r="N11" s="10"/>
      <c r="O11" s="10"/>
      <c r="P11" s="10"/>
      <c r="Q11" s="10"/>
      <c r="R11" s="89"/>
      <c r="S11" s="10"/>
      <c r="T11" s="10"/>
      <c r="U11" s="10"/>
    </row>
    <row r="12" spans="1:21" s="7" customFormat="1" ht="27" customHeight="1" x14ac:dyDescent="0.15">
      <c r="A12" s="487"/>
      <c r="B12" s="620"/>
      <c r="C12" s="497"/>
      <c r="D12" s="497"/>
      <c r="E12" s="497"/>
      <c r="F12" s="59"/>
      <c r="G12" s="499"/>
      <c r="H12" s="469"/>
      <c r="I12" s="469"/>
      <c r="J12" s="500"/>
      <c r="K12" s="10"/>
      <c r="L12" s="10"/>
      <c r="M12" s="10"/>
      <c r="N12" s="10"/>
      <c r="O12" s="10"/>
      <c r="P12" s="10"/>
      <c r="Q12" s="10"/>
      <c r="R12" s="89"/>
      <c r="S12" s="10"/>
      <c r="T12" s="10"/>
      <c r="U12" s="10"/>
    </row>
    <row r="13" spans="1:21" s="7" customFormat="1" ht="27" customHeight="1" x14ac:dyDescent="0.15">
      <c r="A13" s="487"/>
      <c r="B13" s="620"/>
      <c r="C13" s="497"/>
      <c r="D13" s="497"/>
      <c r="E13" s="497"/>
      <c r="F13" s="59"/>
      <c r="G13" s="499"/>
      <c r="H13" s="469"/>
      <c r="I13" s="469"/>
      <c r="J13" s="500"/>
      <c r="K13" s="10"/>
      <c r="L13" s="10"/>
      <c r="M13" s="10"/>
      <c r="N13" s="10"/>
      <c r="O13" s="10"/>
      <c r="P13" s="10"/>
      <c r="Q13" s="10"/>
      <c r="R13" s="89"/>
      <c r="S13" s="10"/>
      <c r="T13" s="10"/>
      <c r="U13" s="10"/>
    </row>
    <row r="14" spans="1:21" s="7" customFormat="1" ht="27" customHeight="1" x14ac:dyDescent="0.15">
      <c r="A14" s="487"/>
      <c r="B14" s="620"/>
      <c r="C14" s="497"/>
      <c r="D14" s="497"/>
      <c r="E14" s="497"/>
      <c r="F14" s="59"/>
      <c r="G14" s="499"/>
      <c r="H14" s="469"/>
      <c r="I14" s="469"/>
      <c r="J14" s="500"/>
      <c r="K14" s="10"/>
      <c r="L14" s="10"/>
      <c r="M14" s="10"/>
      <c r="N14" s="10"/>
      <c r="O14" s="10"/>
      <c r="P14" s="10"/>
      <c r="Q14" s="10"/>
      <c r="R14" s="89"/>
      <c r="S14" s="10"/>
      <c r="T14" s="10"/>
      <c r="U14" s="10"/>
    </row>
    <row r="15" spans="1:21" s="7" customFormat="1" ht="27" customHeight="1" x14ac:dyDescent="0.15">
      <c r="A15" s="487"/>
      <c r="B15" s="620"/>
      <c r="C15" s="497"/>
      <c r="D15" s="497"/>
      <c r="E15" s="497"/>
      <c r="F15" s="59"/>
      <c r="G15" s="499"/>
      <c r="H15" s="469"/>
      <c r="I15" s="469"/>
      <c r="J15" s="500"/>
      <c r="K15" s="10"/>
      <c r="L15" s="10"/>
      <c r="M15" s="10"/>
      <c r="N15" s="10"/>
      <c r="O15" s="10"/>
      <c r="P15" s="10"/>
      <c r="Q15" s="10"/>
      <c r="R15" s="89"/>
      <c r="S15" s="10"/>
      <c r="T15" s="10"/>
      <c r="U15" s="10"/>
    </row>
    <row r="16" spans="1:21" s="7" customFormat="1" ht="18" customHeight="1" x14ac:dyDescent="0.15">
      <c r="A16" s="487"/>
      <c r="B16" s="621"/>
      <c r="C16" s="622"/>
      <c r="D16" s="622"/>
      <c r="E16" s="622"/>
      <c r="F16" s="57"/>
      <c r="G16" s="625"/>
      <c r="H16" s="625"/>
      <c r="I16" s="625"/>
      <c r="J16" s="626"/>
      <c r="K16" s="10"/>
      <c r="L16" s="10"/>
      <c r="M16" s="10"/>
      <c r="N16" s="10"/>
      <c r="O16" s="10"/>
      <c r="P16" s="10"/>
      <c r="Q16" s="10"/>
      <c r="R16" s="89"/>
      <c r="S16" s="10"/>
      <c r="T16" s="10"/>
      <c r="U16" s="10"/>
    </row>
    <row r="17" spans="1:21" s="7" customFormat="1" ht="18" customHeight="1" x14ac:dyDescent="0.15">
      <c r="A17" s="487"/>
      <c r="B17" s="621"/>
      <c r="C17" s="622"/>
      <c r="D17" s="622"/>
      <c r="E17" s="622"/>
      <c r="F17" s="57"/>
      <c r="G17" s="625"/>
      <c r="H17" s="625"/>
      <c r="I17" s="625"/>
      <c r="J17" s="626"/>
      <c r="K17" s="10"/>
      <c r="L17" s="10"/>
      <c r="M17" s="10"/>
      <c r="N17" s="10"/>
      <c r="O17" s="10"/>
      <c r="P17" s="10"/>
      <c r="Q17" s="10"/>
      <c r="R17" s="89"/>
      <c r="S17" s="10"/>
      <c r="T17" s="10"/>
      <c r="U17" s="10"/>
    </row>
    <row r="18" spans="1:21" s="7" customFormat="1" ht="18" customHeight="1" x14ac:dyDescent="0.15">
      <c r="A18" s="487"/>
      <c r="B18" s="621"/>
      <c r="C18" s="622"/>
      <c r="D18" s="622"/>
      <c r="E18" s="622"/>
      <c r="F18" s="57"/>
      <c r="G18" s="625"/>
      <c r="H18" s="625"/>
      <c r="I18" s="625"/>
      <c r="J18" s="626"/>
      <c r="K18" s="10"/>
      <c r="L18" s="10"/>
      <c r="M18" s="10"/>
      <c r="N18" s="10"/>
      <c r="O18" s="10"/>
      <c r="P18" s="10"/>
      <c r="Q18" s="10"/>
      <c r="R18" s="89"/>
      <c r="S18" s="10"/>
      <c r="T18" s="10"/>
      <c r="U18" s="10"/>
    </row>
    <row r="19" spans="1:21" s="7" customFormat="1" ht="18" customHeight="1" x14ac:dyDescent="0.15">
      <c r="A19" s="487"/>
      <c r="B19" s="621"/>
      <c r="C19" s="622"/>
      <c r="D19" s="622"/>
      <c r="E19" s="622"/>
      <c r="F19" s="57"/>
      <c r="G19" s="625"/>
      <c r="H19" s="625"/>
      <c r="I19" s="625"/>
      <c r="J19" s="626"/>
      <c r="K19" s="10"/>
      <c r="L19" s="10"/>
      <c r="M19" s="10"/>
      <c r="N19" s="10"/>
      <c r="O19" s="10"/>
      <c r="P19" s="10"/>
      <c r="Q19" s="10"/>
      <c r="R19" s="89"/>
      <c r="S19" s="10"/>
      <c r="T19" s="10"/>
      <c r="U19" s="10"/>
    </row>
    <row r="20" spans="1:21" s="7" customFormat="1" ht="18" customHeight="1" x14ac:dyDescent="0.15">
      <c r="A20" s="487"/>
      <c r="B20" s="621"/>
      <c r="C20" s="622"/>
      <c r="D20" s="622"/>
      <c r="E20" s="622"/>
      <c r="F20" s="57"/>
      <c r="G20" s="625"/>
      <c r="H20" s="625"/>
      <c r="I20" s="625"/>
      <c r="J20" s="626"/>
      <c r="K20" s="10"/>
      <c r="L20" s="10"/>
      <c r="M20" s="10"/>
      <c r="N20" s="10"/>
      <c r="O20" s="10"/>
      <c r="P20" s="10"/>
      <c r="Q20" s="10"/>
      <c r="R20" s="89"/>
      <c r="S20" s="10"/>
      <c r="T20" s="10"/>
      <c r="U20" s="10"/>
    </row>
    <row r="21" spans="1:21" s="7" customFormat="1" ht="18" customHeight="1" x14ac:dyDescent="0.15">
      <c r="A21" s="487"/>
      <c r="B21" s="621"/>
      <c r="C21" s="622"/>
      <c r="D21" s="622"/>
      <c r="E21" s="622"/>
      <c r="F21" s="57"/>
      <c r="G21" s="625"/>
      <c r="H21" s="625"/>
      <c r="I21" s="625"/>
      <c r="J21" s="626"/>
      <c r="K21" s="10"/>
      <c r="L21" s="10"/>
      <c r="M21" s="10"/>
      <c r="N21" s="10"/>
      <c r="O21" s="10"/>
      <c r="P21" s="10"/>
      <c r="Q21" s="10"/>
      <c r="R21" s="89"/>
      <c r="S21" s="10"/>
      <c r="T21" s="10"/>
      <c r="U21" s="10"/>
    </row>
    <row r="22" spans="1:21" s="7" customFormat="1" ht="18" customHeight="1" x14ac:dyDescent="0.15">
      <c r="A22" s="487"/>
      <c r="B22" s="621"/>
      <c r="C22" s="622"/>
      <c r="D22" s="622"/>
      <c r="E22" s="622"/>
      <c r="F22" s="57"/>
      <c r="G22" s="625"/>
      <c r="H22" s="625"/>
      <c r="I22" s="625"/>
      <c r="J22" s="626"/>
      <c r="K22" s="10"/>
      <c r="L22" s="10"/>
      <c r="M22" s="10"/>
      <c r="N22" s="10"/>
      <c r="O22" s="10"/>
      <c r="P22" s="10"/>
      <c r="Q22" s="10"/>
      <c r="R22" s="89"/>
      <c r="S22" s="10"/>
      <c r="T22" s="10"/>
      <c r="U22" s="10"/>
    </row>
    <row r="23" spans="1:21" s="7" customFormat="1" ht="18" customHeight="1" x14ac:dyDescent="0.15">
      <c r="A23" s="487"/>
      <c r="B23" s="621"/>
      <c r="C23" s="622"/>
      <c r="D23" s="622"/>
      <c r="E23" s="622"/>
      <c r="F23" s="57"/>
      <c r="G23" s="625"/>
      <c r="H23" s="625"/>
      <c r="I23" s="625"/>
      <c r="J23" s="626"/>
      <c r="K23" s="10"/>
      <c r="L23" s="10"/>
      <c r="M23" s="10"/>
      <c r="N23" s="10"/>
      <c r="O23" s="10"/>
      <c r="P23" s="10"/>
      <c r="Q23" s="10"/>
      <c r="R23" s="89"/>
      <c r="S23" s="10"/>
      <c r="T23" s="10"/>
      <c r="U23" s="10"/>
    </row>
    <row r="24" spans="1:21" s="7" customFormat="1" ht="18" customHeight="1" x14ac:dyDescent="0.15">
      <c r="A24" s="487"/>
      <c r="B24" s="621"/>
      <c r="C24" s="622"/>
      <c r="D24" s="622"/>
      <c r="E24" s="622"/>
      <c r="F24" s="57"/>
      <c r="G24" s="625"/>
      <c r="H24" s="625"/>
      <c r="I24" s="625"/>
      <c r="J24" s="626"/>
      <c r="K24" s="10"/>
      <c r="L24" s="10"/>
      <c r="M24" s="10"/>
      <c r="N24" s="10"/>
      <c r="O24" s="10"/>
      <c r="P24" s="10"/>
      <c r="Q24" s="10"/>
      <c r="R24" s="89"/>
      <c r="S24" s="10"/>
      <c r="T24" s="10"/>
      <c r="U24" s="10"/>
    </row>
    <row r="25" spans="1:21" s="7" customFormat="1" ht="18" customHeight="1" x14ac:dyDescent="0.15">
      <c r="A25" s="487"/>
      <c r="B25" s="621"/>
      <c r="C25" s="622"/>
      <c r="D25" s="622"/>
      <c r="E25" s="622"/>
      <c r="F25" s="57"/>
      <c r="G25" s="625"/>
      <c r="H25" s="625"/>
      <c r="I25" s="625"/>
      <c r="J25" s="626"/>
      <c r="K25" s="10"/>
      <c r="L25" s="10"/>
      <c r="M25" s="10"/>
      <c r="N25" s="10"/>
      <c r="O25" s="10"/>
      <c r="P25" s="10"/>
      <c r="Q25" s="10"/>
      <c r="R25" s="89"/>
      <c r="S25" s="10"/>
      <c r="T25" s="10"/>
      <c r="U25" s="10"/>
    </row>
    <row r="26" spans="1:21" s="7" customFormat="1" ht="18" customHeight="1" x14ac:dyDescent="0.15">
      <c r="A26" s="487"/>
      <c r="B26" s="621"/>
      <c r="C26" s="622"/>
      <c r="D26" s="622"/>
      <c r="E26" s="622"/>
      <c r="F26" s="57"/>
      <c r="G26" s="625"/>
      <c r="H26" s="625"/>
      <c r="I26" s="625"/>
      <c r="J26" s="626"/>
      <c r="K26" s="10"/>
      <c r="L26" s="10"/>
      <c r="M26" s="10"/>
      <c r="N26" s="10"/>
      <c r="O26" s="10"/>
      <c r="P26" s="10"/>
      <c r="Q26" s="10"/>
      <c r="R26" s="89"/>
      <c r="S26" s="10"/>
      <c r="T26" s="10"/>
      <c r="U26" s="10"/>
    </row>
    <row r="27" spans="1:21" s="7" customFormat="1" ht="18" customHeight="1" x14ac:dyDescent="0.15">
      <c r="A27" s="487"/>
      <c r="B27" s="621"/>
      <c r="C27" s="622"/>
      <c r="D27" s="622"/>
      <c r="E27" s="622"/>
      <c r="F27" s="57"/>
      <c r="G27" s="625"/>
      <c r="H27" s="625"/>
      <c r="I27" s="625"/>
      <c r="J27" s="626"/>
      <c r="K27" s="10"/>
      <c r="L27" s="10"/>
      <c r="M27" s="10"/>
      <c r="N27" s="10"/>
      <c r="O27" s="10"/>
      <c r="P27" s="10"/>
      <c r="Q27" s="10"/>
      <c r="R27" s="89"/>
      <c r="S27" s="10"/>
      <c r="T27" s="10"/>
      <c r="U27" s="10"/>
    </row>
    <row r="28" spans="1:21" s="7" customFormat="1" ht="18" customHeight="1" x14ac:dyDescent="0.15">
      <c r="A28" s="487"/>
      <c r="B28" s="621"/>
      <c r="C28" s="622"/>
      <c r="D28" s="622"/>
      <c r="E28" s="622"/>
      <c r="F28" s="57"/>
      <c r="G28" s="625"/>
      <c r="H28" s="625"/>
      <c r="I28" s="625"/>
      <c r="J28" s="626"/>
      <c r="K28" s="10"/>
      <c r="L28" s="10"/>
      <c r="M28" s="10"/>
      <c r="N28" s="10"/>
      <c r="O28" s="10"/>
      <c r="P28" s="10"/>
      <c r="Q28" s="10"/>
      <c r="R28" s="89"/>
      <c r="S28" s="10"/>
      <c r="T28" s="10"/>
      <c r="U28" s="10"/>
    </row>
    <row r="29" spans="1:21" s="7" customFormat="1" ht="18" customHeight="1" x14ac:dyDescent="0.15">
      <c r="A29" s="487"/>
      <c r="B29" s="621"/>
      <c r="C29" s="622"/>
      <c r="D29" s="622"/>
      <c r="E29" s="622"/>
      <c r="F29" s="57"/>
      <c r="G29" s="625"/>
      <c r="H29" s="625"/>
      <c r="I29" s="625"/>
      <c r="J29" s="626"/>
      <c r="K29" s="10"/>
      <c r="L29" s="10"/>
      <c r="M29" s="10"/>
      <c r="N29" s="10"/>
      <c r="O29" s="10"/>
      <c r="P29" s="10"/>
      <c r="Q29" s="10"/>
      <c r="R29" s="89"/>
      <c r="S29" s="10"/>
      <c r="T29" s="10"/>
      <c r="U29" s="10"/>
    </row>
    <row r="30" spans="1:21" s="7" customFormat="1" ht="18" customHeight="1" x14ac:dyDescent="0.15">
      <c r="A30" s="487"/>
      <c r="B30" s="621"/>
      <c r="C30" s="622"/>
      <c r="D30" s="622"/>
      <c r="E30" s="622"/>
      <c r="F30" s="57"/>
      <c r="G30" s="625"/>
      <c r="H30" s="625"/>
      <c r="I30" s="625"/>
      <c r="J30" s="626"/>
      <c r="K30" s="10"/>
      <c r="L30" s="10"/>
      <c r="M30" s="10"/>
      <c r="N30" s="10"/>
      <c r="O30" s="10"/>
      <c r="P30" s="10"/>
      <c r="Q30" s="10"/>
      <c r="R30" s="89"/>
      <c r="S30" s="10"/>
      <c r="T30" s="10"/>
      <c r="U30" s="10"/>
    </row>
    <row r="31" spans="1:21" s="7" customFormat="1" ht="18" customHeight="1" x14ac:dyDescent="0.15">
      <c r="A31" s="487"/>
      <c r="B31" s="621"/>
      <c r="C31" s="622"/>
      <c r="D31" s="622"/>
      <c r="E31" s="622"/>
      <c r="F31" s="57"/>
      <c r="G31" s="625"/>
      <c r="H31" s="625"/>
      <c r="I31" s="625"/>
      <c r="J31" s="626"/>
      <c r="K31" s="10"/>
      <c r="L31" s="10"/>
      <c r="M31" s="10"/>
      <c r="N31" s="10"/>
      <c r="O31" s="10"/>
      <c r="P31" s="10"/>
      <c r="Q31" s="10"/>
      <c r="R31" s="89"/>
      <c r="S31" s="10"/>
      <c r="T31" s="10"/>
      <c r="U31" s="10"/>
    </row>
    <row r="32" spans="1:21" s="7" customFormat="1" ht="18" customHeight="1" x14ac:dyDescent="0.15">
      <c r="A32" s="487"/>
      <c r="B32" s="621"/>
      <c r="C32" s="622"/>
      <c r="D32" s="622"/>
      <c r="E32" s="622"/>
      <c r="F32" s="57"/>
      <c r="G32" s="625"/>
      <c r="H32" s="625"/>
      <c r="I32" s="625"/>
      <c r="J32" s="626"/>
      <c r="K32" s="10"/>
      <c r="L32" s="10"/>
      <c r="M32" s="10"/>
      <c r="N32" s="10"/>
      <c r="O32" s="10"/>
      <c r="P32" s="10"/>
      <c r="Q32" s="10"/>
      <c r="R32" s="89"/>
      <c r="S32" s="10"/>
      <c r="T32" s="10"/>
      <c r="U32" s="10"/>
    </row>
    <row r="33" spans="1:21" s="7" customFormat="1" ht="18" customHeight="1" x14ac:dyDescent="0.15">
      <c r="A33" s="487"/>
      <c r="B33" s="621"/>
      <c r="C33" s="622"/>
      <c r="D33" s="622"/>
      <c r="E33" s="622"/>
      <c r="F33" s="57"/>
      <c r="G33" s="625"/>
      <c r="H33" s="625"/>
      <c r="I33" s="625"/>
      <c r="J33" s="626"/>
      <c r="K33" s="10"/>
      <c r="L33" s="10"/>
      <c r="M33" s="10"/>
      <c r="N33" s="10"/>
      <c r="O33" s="10"/>
      <c r="P33" s="10"/>
      <c r="Q33" s="10"/>
      <c r="R33" s="89"/>
      <c r="S33" s="10"/>
      <c r="T33" s="10"/>
      <c r="U33" s="10"/>
    </row>
    <row r="34" spans="1:21" s="7" customFormat="1" ht="18" customHeight="1" x14ac:dyDescent="0.15">
      <c r="A34" s="487"/>
      <c r="B34" s="621"/>
      <c r="C34" s="622"/>
      <c r="D34" s="622"/>
      <c r="E34" s="622"/>
      <c r="F34" s="57"/>
      <c r="G34" s="625"/>
      <c r="H34" s="625"/>
      <c r="I34" s="625"/>
      <c r="J34" s="626"/>
      <c r="K34" s="10"/>
      <c r="L34" s="10"/>
      <c r="M34" s="10"/>
      <c r="N34" s="10"/>
      <c r="O34" s="10"/>
      <c r="P34" s="10"/>
      <c r="Q34" s="10"/>
      <c r="R34" s="89"/>
      <c r="S34" s="10"/>
      <c r="T34" s="10"/>
      <c r="U34" s="10"/>
    </row>
    <row r="35" spans="1:21" s="7" customFormat="1" ht="18" customHeight="1" x14ac:dyDescent="0.15">
      <c r="A35" s="487"/>
      <c r="B35" s="621"/>
      <c r="C35" s="622"/>
      <c r="D35" s="622"/>
      <c r="E35" s="622"/>
      <c r="F35" s="57"/>
      <c r="G35" s="625"/>
      <c r="H35" s="625"/>
      <c r="I35" s="625"/>
      <c r="J35" s="626"/>
      <c r="K35" s="10"/>
      <c r="L35" s="10"/>
      <c r="M35" s="10"/>
      <c r="N35" s="10"/>
      <c r="O35" s="10"/>
      <c r="P35" s="10"/>
      <c r="Q35" s="10"/>
      <c r="R35" s="89"/>
      <c r="S35" s="10"/>
      <c r="T35" s="10"/>
      <c r="U35" s="10"/>
    </row>
    <row r="36" spans="1:21" s="7" customFormat="1" ht="18" customHeight="1" x14ac:dyDescent="0.15">
      <c r="A36" s="487"/>
      <c r="B36" s="621"/>
      <c r="C36" s="622"/>
      <c r="D36" s="622"/>
      <c r="E36" s="622"/>
      <c r="F36" s="57"/>
      <c r="G36" s="625"/>
      <c r="H36" s="625"/>
      <c r="I36" s="625"/>
      <c r="J36" s="626"/>
      <c r="K36" s="10"/>
      <c r="L36" s="10"/>
      <c r="M36" s="10"/>
      <c r="N36" s="10"/>
      <c r="O36" s="10"/>
      <c r="P36" s="10"/>
      <c r="Q36" s="10"/>
      <c r="R36" s="89"/>
      <c r="S36" s="10"/>
      <c r="T36" s="10"/>
      <c r="U36" s="10"/>
    </row>
    <row r="37" spans="1:21" s="7" customFormat="1" ht="18" customHeight="1" x14ac:dyDescent="0.15">
      <c r="A37" s="488"/>
      <c r="B37" s="623"/>
      <c r="C37" s="624"/>
      <c r="D37" s="624"/>
      <c r="E37" s="624"/>
      <c r="F37" s="58"/>
      <c r="G37" s="627"/>
      <c r="H37" s="627"/>
      <c r="I37" s="627"/>
      <c r="J37" s="628"/>
      <c r="K37" s="56"/>
      <c r="L37" s="56"/>
      <c r="M37" s="56"/>
      <c r="N37" s="56"/>
      <c r="O37" s="56"/>
      <c r="P37" s="56"/>
      <c r="Q37" s="56"/>
      <c r="R37" s="89"/>
      <c r="S37" s="10"/>
      <c r="T37" s="10"/>
      <c r="U37" s="10"/>
    </row>
    <row r="38" spans="1:21" s="7" customFormat="1" ht="18" customHeight="1" x14ac:dyDescent="0.15">
      <c r="R38" s="89"/>
      <c r="S38" s="10"/>
      <c r="T38" s="10"/>
      <c r="U38" s="10"/>
    </row>
  </sheetData>
  <mergeCells count="34">
    <mergeCell ref="G12:J12"/>
    <mergeCell ref="B13:E13"/>
    <mergeCell ref="G13:J13"/>
    <mergeCell ref="B14:E14"/>
    <mergeCell ref="G14:J14"/>
    <mergeCell ref="K7:Q7"/>
    <mergeCell ref="B8:E8"/>
    <mergeCell ref="G8:J8"/>
    <mergeCell ref="K8:Q8"/>
    <mergeCell ref="B9:E9"/>
    <mergeCell ref="G9:J9"/>
    <mergeCell ref="K4:Q4"/>
    <mergeCell ref="B5:E5"/>
    <mergeCell ref="G5:J5"/>
    <mergeCell ref="K5:Q5"/>
    <mergeCell ref="B6:E6"/>
    <mergeCell ref="G6:J6"/>
    <mergeCell ref="K6:Q6"/>
    <mergeCell ref="A3:A37"/>
    <mergeCell ref="B3:E3"/>
    <mergeCell ref="G3:J3"/>
    <mergeCell ref="B4:E4"/>
    <mergeCell ref="G4:J4"/>
    <mergeCell ref="B7:E7"/>
    <mergeCell ref="G7:J7"/>
    <mergeCell ref="B10:E10"/>
    <mergeCell ref="G10:J10"/>
    <mergeCell ref="B11:E11"/>
    <mergeCell ref="G11:J11"/>
    <mergeCell ref="B15:E15"/>
    <mergeCell ref="G15:J15"/>
    <mergeCell ref="B16:E37"/>
    <mergeCell ref="G16:J37"/>
    <mergeCell ref="B12:E12"/>
  </mergeCells>
  <phoneticPr fontId="1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3"/>
  <sheetViews>
    <sheetView view="pageBreakPreview" zoomScale="110" zoomScaleNormal="100" zoomScaleSheetLayoutView="110" workbookViewId="0">
      <selection activeCell="V23" sqref="V23"/>
    </sheetView>
  </sheetViews>
  <sheetFormatPr defaultRowHeight="13.5" x14ac:dyDescent="0.15"/>
  <cols>
    <col min="1" max="1" width="3.625" customWidth="1"/>
    <col min="2" max="5" width="5.125" customWidth="1"/>
    <col min="6" max="6" width="1.75" customWidth="1"/>
    <col min="7" max="17" width="5.625" customWidth="1"/>
  </cols>
  <sheetData>
    <row r="1" spans="1:21" s="7" customFormat="1" ht="18" customHeight="1" x14ac:dyDescent="0.15">
      <c r="R1" s="91"/>
      <c r="S1" s="10"/>
      <c r="T1" s="10"/>
      <c r="U1" s="10"/>
    </row>
    <row r="2" spans="1:21" s="44" customFormat="1" ht="18" customHeight="1" x14ac:dyDescent="0.15">
      <c r="A2" s="1" t="s">
        <v>134</v>
      </c>
      <c r="Q2" s="46" t="s">
        <v>18</v>
      </c>
      <c r="R2" s="92"/>
      <c r="S2" s="40" t="s">
        <v>152</v>
      </c>
      <c r="T2" s="4"/>
      <c r="U2" s="4"/>
    </row>
    <row r="3" spans="1:21" s="44" customFormat="1" ht="27" customHeight="1" x14ac:dyDescent="0.15">
      <c r="A3" s="3"/>
      <c r="B3" s="629" t="s">
        <v>135</v>
      </c>
      <c r="C3" s="629"/>
      <c r="D3" s="629"/>
      <c r="E3" s="630"/>
      <c r="F3" s="14"/>
      <c r="G3" s="467" t="s">
        <v>47</v>
      </c>
      <c r="H3" s="467"/>
      <c r="I3" s="467"/>
      <c r="J3" s="467"/>
      <c r="K3" s="467"/>
      <c r="L3" s="467"/>
      <c r="M3" s="467"/>
      <c r="N3" s="467"/>
      <c r="O3" s="467"/>
      <c r="P3" s="467"/>
      <c r="Q3" s="467"/>
      <c r="R3" s="91"/>
      <c r="S3" s="28" t="s">
        <v>73</v>
      </c>
      <c r="T3" s="4"/>
      <c r="U3" s="4"/>
    </row>
    <row r="4" spans="1:21" s="44" customFormat="1" ht="27" customHeight="1" x14ac:dyDescent="0.15">
      <c r="A4" s="14"/>
      <c r="B4" s="629" t="s">
        <v>48</v>
      </c>
      <c r="C4" s="629"/>
      <c r="D4" s="629"/>
      <c r="E4" s="630"/>
      <c r="F4" s="14"/>
      <c r="G4" s="631" t="s">
        <v>171</v>
      </c>
      <c r="H4" s="632"/>
      <c r="I4" s="632"/>
      <c r="J4" s="19"/>
      <c r="K4" s="65"/>
      <c r="L4" s="467" t="s">
        <v>49</v>
      </c>
      <c r="M4" s="467"/>
      <c r="N4" s="467"/>
      <c r="O4" s="467"/>
      <c r="P4" s="467"/>
      <c r="Q4" s="467"/>
      <c r="R4" s="91"/>
      <c r="S4" s="28" t="s">
        <v>149</v>
      </c>
      <c r="T4" s="4"/>
      <c r="U4" s="4"/>
    </row>
    <row r="5" spans="1:21" s="7" customFormat="1" ht="18" customHeight="1" x14ac:dyDescent="0.15">
      <c r="A5" s="4"/>
      <c r="B5" s="633" t="s">
        <v>50</v>
      </c>
      <c r="C5" s="633"/>
      <c r="D5" s="633"/>
      <c r="E5" s="634"/>
      <c r="F5" s="4"/>
      <c r="G5" s="4" t="s">
        <v>136</v>
      </c>
      <c r="H5" s="4"/>
      <c r="I5" s="48">
        <v>0</v>
      </c>
      <c r="J5" s="10"/>
      <c r="K5" s="31"/>
      <c r="L5" s="635" t="s">
        <v>49</v>
      </c>
      <c r="M5" s="492"/>
      <c r="N5" s="492"/>
      <c r="O5" s="492"/>
      <c r="P5" s="492"/>
      <c r="Q5" s="492"/>
      <c r="R5" s="91"/>
      <c r="S5" s="10" t="s">
        <v>78</v>
      </c>
      <c r="T5" s="10"/>
      <c r="U5" s="10"/>
    </row>
    <row r="6" spans="1:21" s="7" customFormat="1" ht="18" customHeight="1" x14ac:dyDescent="0.15">
      <c r="A6" s="10"/>
      <c r="B6" s="633"/>
      <c r="C6" s="633"/>
      <c r="D6" s="633"/>
      <c r="E6" s="634"/>
      <c r="F6" s="4"/>
      <c r="G6" s="4" t="s">
        <v>137</v>
      </c>
      <c r="H6" s="4"/>
      <c r="I6" s="48">
        <v>0</v>
      </c>
      <c r="J6" s="10"/>
      <c r="K6" s="31"/>
      <c r="L6" s="10"/>
      <c r="M6" s="10"/>
      <c r="N6" s="10"/>
      <c r="O6" s="10"/>
      <c r="P6" s="10"/>
      <c r="Q6" s="10"/>
      <c r="R6" s="91"/>
      <c r="S6" s="10"/>
      <c r="T6" s="10"/>
      <c r="U6" s="10"/>
    </row>
    <row r="7" spans="1:21" s="7" customFormat="1" ht="18" customHeight="1" x14ac:dyDescent="0.15">
      <c r="A7" s="10"/>
      <c r="B7" s="633"/>
      <c r="C7" s="633"/>
      <c r="D7" s="633"/>
      <c r="E7" s="634"/>
      <c r="F7" s="4"/>
      <c r="G7" s="4" t="s">
        <v>138</v>
      </c>
      <c r="H7" s="4"/>
      <c r="I7" s="48">
        <v>0</v>
      </c>
      <c r="J7" s="10"/>
      <c r="K7" s="31"/>
      <c r="L7" s="10"/>
      <c r="M7" s="10"/>
      <c r="N7" s="10"/>
      <c r="O7" s="10"/>
      <c r="P7" s="10"/>
      <c r="Q7" s="10"/>
      <c r="R7" s="91"/>
      <c r="S7" s="10"/>
      <c r="T7" s="10"/>
      <c r="U7" s="10"/>
    </row>
    <row r="8" spans="1:21" s="7" customFormat="1" ht="18" customHeight="1" x14ac:dyDescent="0.15">
      <c r="A8" s="10"/>
      <c r="B8" s="633"/>
      <c r="C8" s="633"/>
      <c r="D8" s="633"/>
      <c r="E8" s="634"/>
      <c r="F8" s="4"/>
      <c r="G8" s="4" t="s">
        <v>139</v>
      </c>
      <c r="H8" s="4"/>
      <c r="I8" s="4"/>
      <c r="J8" s="469">
        <v>0</v>
      </c>
      <c r="K8" s="500"/>
      <c r="L8" s="10"/>
      <c r="M8" s="10"/>
      <c r="N8" s="10"/>
      <c r="O8" s="10"/>
      <c r="P8" s="10"/>
      <c r="Q8" s="10"/>
      <c r="R8" s="91"/>
      <c r="S8" s="10"/>
      <c r="T8" s="10"/>
      <c r="U8" s="10"/>
    </row>
    <row r="9" spans="1:21" s="7" customFormat="1" ht="18" customHeight="1" x14ac:dyDescent="0.15">
      <c r="A9" s="10"/>
      <c r="B9" s="633"/>
      <c r="C9" s="633"/>
      <c r="D9" s="633"/>
      <c r="E9" s="634"/>
      <c r="F9" s="4"/>
      <c r="G9" s="4" t="s">
        <v>140</v>
      </c>
      <c r="H9" s="4"/>
      <c r="I9" s="48">
        <v>0</v>
      </c>
      <c r="J9" s="10"/>
      <c r="K9" s="31"/>
      <c r="L9" s="10"/>
      <c r="M9" s="10"/>
      <c r="N9" s="10"/>
      <c r="O9" s="10"/>
      <c r="P9" s="10"/>
      <c r="Q9" s="10"/>
      <c r="R9" s="91"/>
      <c r="S9" s="10"/>
      <c r="T9" s="10"/>
      <c r="U9" s="10"/>
    </row>
    <row r="10" spans="1:21" s="7" customFormat="1" ht="18" customHeight="1" x14ac:dyDescent="0.15">
      <c r="A10" s="10"/>
      <c r="B10" s="633"/>
      <c r="C10" s="633"/>
      <c r="D10" s="633"/>
      <c r="E10" s="634"/>
      <c r="F10" s="4"/>
      <c r="G10" s="169" t="s">
        <v>228</v>
      </c>
      <c r="H10" s="169"/>
      <c r="I10" s="152">
        <v>0.55000000000000004</v>
      </c>
      <c r="J10" s="10"/>
      <c r="K10" s="31"/>
      <c r="L10" s="10"/>
      <c r="M10" s="10"/>
      <c r="N10" s="10"/>
      <c r="O10" s="10"/>
      <c r="P10" s="10"/>
      <c r="Q10" s="10"/>
      <c r="R10" s="91"/>
      <c r="S10" s="10"/>
      <c r="T10" s="10"/>
      <c r="U10" s="10"/>
    </row>
    <row r="11" spans="1:21" s="44" customFormat="1" ht="18" customHeight="1" x14ac:dyDescent="0.15">
      <c r="A11" s="10"/>
      <c r="B11" s="633"/>
      <c r="C11" s="633"/>
      <c r="D11" s="633"/>
      <c r="E11" s="634"/>
      <c r="F11" s="4"/>
      <c r="G11" s="497" t="s">
        <v>141</v>
      </c>
      <c r="H11" s="497"/>
      <c r="I11" s="497"/>
      <c r="J11" s="497"/>
      <c r="K11" s="498"/>
      <c r="L11" s="4"/>
      <c r="M11" s="4"/>
      <c r="N11" s="4"/>
      <c r="O11" s="4"/>
      <c r="P11" s="4"/>
      <c r="Q11" s="4"/>
      <c r="R11" s="92"/>
      <c r="S11" s="4"/>
      <c r="T11" s="4"/>
      <c r="U11" s="4"/>
    </row>
    <row r="12" spans="1:21" s="44" customFormat="1" ht="18" customHeight="1" x14ac:dyDescent="0.15">
      <c r="A12" s="4"/>
      <c r="B12" s="633"/>
      <c r="C12" s="633"/>
      <c r="D12" s="633"/>
      <c r="E12" s="634"/>
      <c r="F12" s="15"/>
      <c r="G12" s="506" t="s">
        <v>142</v>
      </c>
      <c r="H12" s="506"/>
      <c r="I12" s="506"/>
      <c r="J12" s="506"/>
      <c r="K12" s="507"/>
      <c r="L12" s="29"/>
      <c r="M12" s="29"/>
      <c r="N12" s="29"/>
      <c r="O12" s="29"/>
      <c r="P12" s="29"/>
      <c r="Q12" s="29"/>
      <c r="R12" s="92"/>
      <c r="S12" s="4"/>
      <c r="T12" s="4"/>
      <c r="U12" s="4"/>
    </row>
    <row r="13" spans="1:21" s="7" customFormat="1" ht="18" customHeight="1" x14ac:dyDescent="0.15">
      <c r="A13" s="4"/>
      <c r="B13" s="633"/>
      <c r="C13" s="633"/>
      <c r="D13" s="633"/>
      <c r="E13" s="634"/>
      <c r="F13" s="64"/>
      <c r="G13" s="563" t="s">
        <v>172</v>
      </c>
      <c r="H13" s="563"/>
      <c r="I13" s="563"/>
      <c r="J13" s="563"/>
      <c r="K13" s="563"/>
      <c r="L13" s="563"/>
      <c r="M13" s="563"/>
      <c r="N13" s="563"/>
      <c r="O13" s="563"/>
      <c r="P13" s="563"/>
      <c r="Q13" s="563"/>
      <c r="R13" s="91"/>
      <c r="S13" s="10"/>
      <c r="T13" s="10"/>
      <c r="U13" s="10"/>
    </row>
    <row r="14" spans="1:21" s="7" customFormat="1" ht="18" customHeight="1" x14ac:dyDescent="0.15">
      <c r="A14" s="10"/>
      <c r="B14" s="633"/>
      <c r="C14" s="633"/>
      <c r="D14" s="633"/>
      <c r="E14" s="634"/>
      <c r="F14" s="4"/>
      <c r="G14" s="134"/>
      <c r="H14" s="135" t="s">
        <v>178</v>
      </c>
      <c r="I14" s="134"/>
      <c r="J14" s="134"/>
      <c r="K14" s="134"/>
      <c r="L14" s="134"/>
      <c r="M14" s="134"/>
      <c r="N14" s="134"/>
      <c r="O14" s="134"/>
      <c r="P14" s="134"/>
      <c r="Q14" s="134"/>
      <c r="R14" s="91"/>
      <c r="S14" s="10"/>
      <c r="T14" s="10"/>
      <c r="U14" s="10"/>
    </row>
    <row r="15" spans="1:21" s="7" customFormat="1" ht="18" customHeight="1" x14ac:dyDescent="0.15">
      <c r="A15" s="10"/>
      <c r="B15" s="633"/>
      <c r="C15" s="633"/>
      <c r="D15" s="633"/>
      <c r="E15" s="634"/>
      <c r="F15" s="4"/>
      <c r="G15" s="134"/>
      <c r="H15" s="135" t="s">
        <v>173</v>
      </c>
      <c r="I15" s="134"/>
      <c r="J15" s="134"/>
      <c r="K15" s="134"/>
      <c r="L15" s="135" t="s">
        <v>205</v>
      </c>
      <c r="N15" s="134"/>
      <c r="O15" s="134"/>
      <c r="P15" s="134"/>
      <c r="Q15" s="134"/>
      <c r="R15" s="91"/>
      <c r="S15" s="10"/>
      <c r="T15" s="10"/>
      <c r="U15" s="10"/>
    </row>
    <row r="16" spans="1:21" s="7" customFormat="1" ht="18" customHeight="1" x14ac:dyDescent="0.15">
      <c r="A16" s="10"/>
      <c r="B16" s="633"/>
      <c r="C16" s="633"/>
      <c r="D16" s="633"/>
      <c r="E16" s="634"/>
      <c r="F16" s="4"/>
      <c r="G16" s="134"/>
      <c r="H16" s="171" t="s">
        <v>206</v>
      </c>
      <c r="I16" s="134"/>
      <c r="J16" s="134"/>
      <c r="K16" s="134"/>
      <c r="L16" s="134"/>
      <c r="M16" s="135"/>
      <c r="N16" s="134"/>
      <c r="O16" s="134"/>
      <c r="P16" s="134"/>
      <c r="Q16" s="134"/>
      <c r="R16" s="91"/>
      <c r="S16" s="10"/>
      <c r="T16" s="10"/>
      <c r="U16" s="10"/>
    </row>
    <row r="17" spans="1:21" s="7" customFormat="1" ht="18" customHeight="1" x14ac:dyDescent="0.15">
      <c r="A17" s="10"/>
      <c r="B17" s="633"/>
      <c r="C17" s="633"/>
      <c r="D17" s="633"/>
      <c r="E17" s="634"/>
      <c r="F17" s="4"/>
      <c r="G17" s="563" t="s">
        <v>190</v>
      </c>
      <c r="H17" s="563"/>
      <c r="I17" s="563"/>
      <c r="J17" s="563"/>
      <c r="K17" s="563"/>
      <c r="L17" s="563"/>
      <c r="M17" s="563"/>
      <c r="N17" s="563"/>
      <c r="O17" s="563"/>
      <c r="P17" s="563"/>
      <c r="Q17" s="563"/>
      <c r="R17" s="91"/>
      <c r="S17" s="10"/>
      <c r="T17" s="10"/>
      <c r="U17" s="10"/>
    </row>
    <row r="18" spans="1:21" s="7" customFormat="1" ht="27" customHeight="1" x14ac:dyDescent="0.15">
      <c r="A18" s="19"/>
      <c r="B18" s="629" t="s">
        <v>51</v>
      </c>
      <c r="C18" s="629"/>
      <c r="D18" s="629"/>
      <c r="E18" s="630"/>
      <c r="F18" s="14"/>
      <c r="G18" s="14" t="s">
        <v>143</v>
      </c>
      <c r="H18" s="47">
        <v>0</v>
      </c>
      <c r="I18" s="148" t="s">
        <v>195</v>
      </c>
      <c r="J18" s="467">
        <v>0</v>
      </c>
      <c r="K18" s="636"/>
      <c r="L18" s="467" t="s">
        <v>49</v>
      </c>
      <c r="M18" s="467"/>
      <c r="N18" s="467"/>
      <c r="O18" s="467"/>
      <c r="P18" s="467"/>
      <c r="Q18" s="467"/>
      <c r="R18" s="91"/>
      <c r="S18" s="172"/>
      <c r="T18" s="10"/>
      <c r="U18" s="10"/>
    </row>
    <row r="19" spans="1:21" s="44" customFormat="1" ht="18" customHeight="1" x14ac:dyDescent="0.15">
      <c r="A19" s="10"/>
      <c r="B19" s="633" t="s">
        <v>52</v>
      </c>
      <c r="C19" s="633"/>
      <c r="D19" s="633"/>
      <c r="E19" s="634"/>
      <c r="F19" s="32"/>
      <c r="G19" s="614" t="s">
        <v>16</v>
      </c>
      <c r="H19" s="614"/>
      <c r="I19" s="614"/>
      <c r="J19" s="614"/>
      <c r="K19" s="639"/>
      <c r="L19" s="3" t="s">
        <v>53</v>
      </c>
      <c r="M19" s="3"/>
      <c r="N19" s="3"/>
      <c r="O19" s="3"/>
      <c r="P19" s="3"/>
      <c r="Q19" s="3"/>
      <c r="R19" s="92"/>
      <c r="S19" s="4"/>
      <c r="T19" s="4"/>
      <c r="U19" s="4"/>
    </row>
    <row r="20" spans="1:21" s="7" customFormat="1" ht="18" customHeight="1" x14ac:dyDescent="0.15">
      <c r="A20" s="4"/>
      <c r="B20" s="633"/>
      <c r="C20" s="633"/>
      <c r="D20" s="633"/>
      <c r="E20" s="634"/>
      <c r="F20" s="16"/>
      <c r="G20" s="18" t="s">
        <v>54</v>
      </c>
      <c r="H20" s="24" t="s">
        <v>55</v>
      </c>
      <c r="I20" s="24" t="s">
        <v>56</v>
      </c>
      <c r="J20" s="528" t="s">
        <v>57</v>
      </c>
      <c r="K20" s="529"/>
      <c r="L20" s="468" t="s">
        <v>1</v>
      </c>
      <c r="M20" s="469"/>
      <c r="N20" s="469"/>
      <c r="O20" s="469"/>
      <c r="P20" s="469"/>
      <c r="Q20" s="469"/>
      <c r="R20" s="91"/>
      <c r="S20" s="10"/>
      <c r="T20" s="10"/>
      <c r="U20" s="10"/>
    </row>
    <row r="21" spans="1:21" s="7" customFormat="1" ht="18" customHeight="1" x14ac:dyDescent="0.15">
      <c r="A21" s="10"/>
      <c r="B21" s="633"/>
      <c r="C21" s="633"/>
      <c r="D21" s="633"/>
      <c r="E21" s="634"/>
      <c r="F21" s="16"/>
      <c r="G21" s="66" t="s">
        <v>144</v>
      </c>
      <c r="H21" s="67">
        <v>0</v>
      </c>
      <c r="I21" s="67">
        <v>0</v>
      </c>
      <c r="J21" s="640" t="s">
        <v>85</v>
      </c>
      <c r="K21" s="641"/>
      <c r="L21" s="642" t="s">
        <v>505</v>
      </c>
      <c r="M21" s="509"/>
      <c r="N21" s="509"/>
      <c r="O21" s="509"/>
      <c r="P21" s="509"/>
      <c r="Q21" s="509"/>
      <c r="R21" s="91"/>
      <c r="S21" s="10"/>
      <c r="T21" s="10"/>
      <c r="U21" s="10"/>
    </row>
    <row r="22" spans="1:21" s="7" customFormat="1" ht="18" customHeight="1" x14ac:dyDescent="0.15">
      <c r="A22" s="10"/>
      <c r="B22" s="633"/>
      <c r="C22" s="633"/>
      <c r="D22" s="633"/>
      <c r="E22" s="634"/>
      <c r="F22" s="16"/>
      <c r="G22" s="471" t="s">
        <v>17</v>
      </c>
      <c r="H22" s="471"/>
      <c r="I22" s="471"/>
      <c r="J22" s="471"/>
      <c r="K22" s="472"/>
      <c r="L22" s="481" t="s">
        <v>174</v>
      </c>
      <c r="M22" s="482"/>
      <c r="N22" s="482"/>
      <c r="O22" s="482"/>
      <c r="P22" s="482"/>
      <c r="Q22" s="482"/>
      <c r="R22" s="91"/>
      <c r="S22" s="10"/>
      <c r="T22" s="10"/>
      <c r="U22" s="10"/>
    </row>
    <row r="23" spans="1:21" s="7" customFormat="1" ht="18" customHeight="1" x14ac:dyDescent="0.15">
      <c r="A23" s="10"/>
      <c r="B23" s="633"/>
      <c r="C23" s="633"/>
      <c r="D23" s="633"/>
      <c r="E23" s="634"/>
      <c r="F23" s="16"/>
      <c r="G23" s="18" t="s">
        <v>54</v>
      </c>
      <c r="H23" s="24" t="s">
        <v>55</v>
      </c>
      <c r="I23" s="24" t="s">
        <v>56</v>
      </c>
      <c r="J23" s="528" t="s">
        <v>57</v>
      </c>
      <c r="K23" s="529"/>
      <c r="L23" s="468"/>
      <c r="M23" s="469"/>
      <c r="N23" s="469"/>
      <c r="O23" s="469"/>
      <c r="P23" s="469"/>
      <c r="Q23" s="469"/>
      <c r="R23" s="91"/>
      <c r="S23" s="10"/>
      <c r="T23" s="10"/>
      <c r="U23" s="10"/>
    </row>
    <row r="24" spans="1:21" s="7" customFormat="1" ht="18" customHeight="1" x14ac:dyDescent="0.15">
      <c r="A24" s="10"/>
      <c r="B24" s="633"/>
      <c r="C24" s="633"/>
      <c r="D24" s="633"/>
      <c r="E24" s="634"/>
      <c r="F24" s="16"/>
      <c r="G24" s="66" t="s">
        <v>144</v>
      </c>
      <c r="H24" s="67">
        <v>0</v>
      </c>
      <c r="I24" s="67">
        <v>0</v>
      </c>
      <c r="J24" s="640" t="s">
        <v>85</v>
      </c>
      <c r="K24" s="641"/>
      <c r="L24" s="642"/>
      <c r="M24" s="509"/>
      <c r="N24" s="509"/>
      <c r="O24" s="509"/>
      <c r="P24" s="509"/>
      <c r="Q24" s="509"/>
      <c r="R24" s="91"/>
      <c r="S24" s="10"/>
      <c r="T24" s="10"/>
      <c r="U24" s="10"/>
    </row>
    <row r="25" spans="1:21" s="44" customFormat="1" ht="18" customHeight="1" x14ac:dyDescent="0.15">
      <c r="A25" s="10"/>
      <c r="B25" s="633"/>
      <c r="C25" s="633"/>
      <c r="D25" s="633"/>
      <c r="E25" s="634"/>
      <c r="F25" s="4"/>
      <c r="G25" s="4" t="s">
        <v>58</v>
      </c>
      <c r="H25" s="4"/>
      <c r="I25" s="4"/>
      <c r="J25" s="4"/>
      <c r="K25" s="4"/>
      <c r="L25" s="4"/>
      <c r="M25" s="4"/>
      <c r="N25" s="4"/>
      <c r="O25" s="4"/>
      <c r="P25" s="4"/>
      <c r="Q25" s="4"/>
      <c r="R25" s="92"/>
      <c r="S25" s="4"/>
      <c r="T25" s="4"/>
      <c r="U25" s="4"/>
    </row>
    <row r="26" spans="1:21" s="44" customFormat="1" ht="18" customHeight="1" x14ac:dyDescent="0.15">
      <c r="A26" s="4"/>
      <c r="B26" s="633"/>
      <c r="C26" s="633"/>
      <c r="D26" s="633"/>
      <c r="E26" s="634"/>
      <c r="F26" s="4"/>
      <c r="G26" s="4"/>
      <c r="H26" s="4"/>
      <c r="I26" s="4"/>
      <c r="J26" s="4"/>
      <c r="K26" s="4"/>
      <c r="L26" s="4"/>
      <c r="M26" s="4"/>
      <c r="N26" s="4"/>
      <c r="O26" s="4"/>
      <c r="P26" s="4"/>
      <c r="Q26" s="4"/>
      <c r="R26" s="92"/>
      <c r="S26" s="4"/>
      <c r="T26" s="4"/>
      <c r="U26" s="4"/>
    </row>
    <row r="27" spans="1:21" s="7" customFormat="1" ht="18" customHeight="1" x14ac:dyDescent="0.15">
      <c r="A27" s="4"/>
      <c r="B27" s="633"/>
      <c r="C27" s="633"/>
      <c r="D27" s="633"/>
      <c r="E27" s="634"/>
      <c r="F27" s="4"/>
      <c r="G27" s="469" t="s">
        <v>1</v>
      </c>
      <c r="H27" s="469"/>
      <c r="I27" s="469"/>
      <c r="J27" s="469"/>
      <c r="K27" s="469"/>
      <c r="L27" s="469"/>
      <c r="M27" s="469"/>
      <c r="N27" s="469"/>
      <c r="O27" s="469"/>
      <c r="P27" s="469"/>
      <c r="Q27" s="469"/>
      <c r="R27" s="91"/>
      <c r="S27" s="10"/>
      <c r="T27" s="10"/>
      <c r="U27" s="10"/>
    </row>
    <row r="28" spans="1:21" s="7" customFormat="1" ht="18" customHeight="1" x14ac:dyDescent="0.15">
      <c r="A28" s="10"/>
      <c r="B28" s="633"/>
      <c r="C28" s="633"/>
      <c r="D28" s="633"/>
      <c r="E28" s="634"/>
      <c r="F28" s="4"/>
      <c r="G28" s="469" t="s">
        <v>5</v>
      </c>
      <c r="H28" s="469"/>
      <c r="I28" s="469"/>
      <c r="J28" s="469"/>
      <c r="K28" s="469"/>
      <c r="L28" s="469"/>
      <c r="M28" s="469"/>
      <c r="N28" s="469"/>
      <c r="O28" s="469"/>
      <c r="P28" s="469"/>
      <c r="Q28" s="469"/>
      <c r="R28" s="91"/>
      <c r="S28" s="10"/>
      <c r="T28" s="10"/>
      <c r="U28" s="10"/>
    </row>
    <row r="29" spans="1:21" s="7" customFormat="1" ht="18" customHeight="1" x14ac:dyDescent="0.15">
      <c r="A29" s="10"/>
      <c r="B29" s="633"/>
      <c r="C29" s="633"/>
      <c r="D29" s="633"/>
      <c r="E29" s="634"/>
      <c r="F29" s="4"/>
      <c r="G29" s="469" t="s">
        <v>34</v>
      </c>
      <c r="H29" s="469"/>
      <c r="I29" s="469"/>
      <c r="J29" s="469"/>
      <c r="K29" s="469"/>
      <c r="L29" s="469"/>
      <c r="M29" s="469"/>
      <c r="N29" s="469"/>
      <c r="O29" s="469"/>
      <c r="P29" s="469"/>
      <c r="Q29" s="469"/>
      <c r="R29" s="91"/>
      <c r="S29" s="10"/>
      <c r="T29" s="10"/>
      <c r="U29" s="10"/>
    </row>
    <row r="30" spans="1:21" s="7" customFormat="1" ht="18" customHeight="1" x14ac:dyDescent="0.15">
      <c r="A30" s="10"/>
      <c r="B30" s="633"/>
      <c r="C30" s="633"/>
      <c r="D30" s="633"/>
      <c r="E30" s="634"/>
      <c r="F30" s="4"/>
      <c r="G30" s="469" t="s">
        <v>80</v>
      </c>
      <c r="H30" s="469"/>
      <c r="I30" s="469"/>
      <c r="J30" s="469"/>
      <c r="K30" s="469"/>
      <c r="L30" s="469"/>
      <c r="M30" s="469"/>
      <c r="N30" s="469"/>
      <c r="O30" s="469"/>
      <c r="P30" s="469"/>
      <c r="Q30" s="469"/>
      <c r="R30" s="91"/>
      <c r="S30" s="10"/>
      <c r="T30" s="10"/>
      <c r="U30" s="10"/>
    </row>
    <row r="31" spans="1:21" s="7" customFormat="1" ht="18" customHeight="1" x14ac:dyDescent="0.15">
      <c r="A31" s="10"/>
      <c r="B31" s="633"/>
      <c r="C31" s="633"/>
      <c r="D31" s="633"/>
      <c r="E31" s="634"/>
      <c r="F31" s="4"/>
      <c r="G31" s="469" t="s">
        <v>81</v>
      </c>
      <c r="H31" s="469"/>
      <c r="I31" s="469"/>
      <c r="J31" s="469"/>
      <c r="K31" s="469"/>
      <c r="L31" s="469"/>
      <c r="M31" s="469"/>
      <c r="N31" s="469"/>
      <c r="O31" s="469"/>
      <c r="P31" s="469"/>
      <c r="Q31" s="469"/>
      <c r="R31" s="91"/>
      <c r="S31" s="10"/>
      <c r="T31" s="10"/>
      <c r="U31" s="10"/>
    </row>
    <row r="32" spans="1:21" s="7" customFormat="1" ht="18" customHeight="1" x14ac:dyDescent="0.15">
      <c r="A32" s="10"/>
      <c r="B32" s="633"/>
      <c r="C32" s="633"/>
      <c r="D32" s="633"/>
      <c r="E32" s="634"/>
      <c r="F32" s="4"/>
      <c r="G32" s="469" t="s">
        <v>82</v>
      </c>
      <c r="H32" s="469"/>
      <c r="I32" s="469"/>
      <c r="J32" s="469"/>
      <c r="K32" s="469"/>
      <c r="L32" s="469"/>
      <c r="M32" s="469"/>
      <c r="N32" s="469"/>
      <c r="O32" s="469"/>
      <c r="P32" s="469"/>
      <c r="Q32" s="469"/>
      <c r="R32" s="91"/>
      <c r="S32" s="10"/>
      <c r="T32" s="10"/>
      <c r="U32" s="10"/>
    </row>
    <row r="33" spans="1:21" s="7" customFormat="1" ht="18" customHeight="1" x14ac:dyDescent="0.15">
      <c r="A33" s="10"/>
      <c r="B33" s="633"/>
      <c r="C33" s="633"/>
      <c r="D33" s="633"/>
      <c r="E33" s="634"/>
      <c r="F33" s="4"/>
      <c r="G33" s="469" t="s">
        <v>83</v>
      </c>
      <c r="H33" s="469"/>
      <c r="I33" s="469"/>
      <c r="J33" s="469"/>
      <c r="K33" s="469"/>
      <c r="L33" s="469"/>
      <c r="M33" s="469"/>
      <c r="N33" s="469"/>
      <c r="O33" s="469"/>
      <c r="P33" s="469"/>
      <c r="Q33" s="469"/>
      <c r="R33" s="91"/>
      <c r="S33" s="10"/>
      <c r="T33" s="10"/>
      <c r="U33" s="10"/>
    </row>
    <row r="34" spans="1:21" s="7" customFormat="1" ht="18" customHeight="1" x14ac:dyDescent="0.15">
      <c r="A34" s="10"/>
      <c r="B34" s="633"/>
      <c r="C34" s="633"/>
      <c r="D34" s="633"/>
      <c r="E34" s="634"/>
      <c r="F34" s="4"/>
      <c r="G34" s="469" t="s">
        <v>203</v>
      </c>
      <c r="H34" s="469"/>
      <c r="I34" s="469"/>
      <c r="J34" s="469"/>
      <c r="K34" s="469"/>
      <c r="L34" s="469"/>
      <c r="M34" s="469"/>
      <c r="N34" s="469"/>
      <c r="O34" s="469"/>
      <c r="P34" s="469"/>
      <c r="Q34" s="469"/>
      <c r="R34" s="91"/>
      <c r="S34" s="10"/>
      <c r="T34" s="10"/>
      <c r="U34" s="10"/>
    </row>
    <row r="35" spans="1:21" s="7" customFormat="1" ht="18" customHeight="1" x14ac:dyDescent="0.15">
      <c r="A35" s="10"/>
      <c r="B35" s="633"/>
      <c r="C35" s="633"/>
      <c r="D35" s="633"/>
      <c r="E35" s="634"/>
      <c r="F35" s="4"/>
      <c r="G35" s="469" t="s">
        <v>204</v>
      </c>
      <c r="H35" s="469"/>
      <c r="I35" s="469"/>
      <c r="J35" s="469"/>
      <c r="K35" s="469"/>
      <c r="L35" s="469"/>
      <c r="M35" s="469"/>
      <c r="N35" s="469"/>
      <c r="O35" s="469"/>
      <c r="P35" s="469"/>
      <c r="Q35" s="469"/>
      <c r="R35" s="91"/>
      <c r="S35" s="10"/>
      <c r="T35" s="10"/>
      <c r="U35" s="10"/>
    </row>
    <row r="36" spans="1:21" s="7" customFormat="1" ht="18" customHeight="1" x14ac:dyDescent="0.15">
      <c r="A36" s="10"/>
      <c r="B36" s="633"/>
      <c r="C36" s="633"/>
      <c r="D36" s="633"/>
      <c r="E36" s="634"/>
      <c r="F36" s="4"/>
      <c r="G36" s="469" t="s">
        <v>7</v>
      </c>
      <c r="H36" s="469"/>
      <c r="I36" s="469"/>
      <c r="J36" s="469"/>
      <c r="K36" s="469"/>
      <c r="L36" s="469"/>
      <c r="M36" s="469"/>
      <c r="N36" s="469"/>
      <c r="O36" s="469"/>
      <c r="P36" s="469"/>
      <c r="Q36" s="469"/>
      <c r="R36" s="91"/>
      <c r="S36" s="10"/>
      <c r="T36" s="10"/>
      <c r="U36" s="10"/>
    </row>
    <row r="37" spans="1:21" s="7" customFormat="1" ht="18" customHeight="1" x14ac:dyDescent="0.15">
      <c r="A37" s="10"/>
      <c r="B37" s="633"/>
      <c r="C37" s="633"/>
      <c r="D37" s="633"/>
      <c r="E37" s="634"/>
      <c r="F37" s="4"/>
      <c r="G37" s="469"/>
      <c r="H37" s="469"/>
      <c r="I37" s="469"/>
      <c r="J37" s="469"/>
      <c r="K37" s="469"/>
      <c r="L37" s="469"/>
      <c r="M37" s="469"/>
      <c r="N37" s="469"/>
      <c r="O37" s="469"/>
      <c r="P37" s="469"/>
      <c r="Q37" s="469"/>
      <c r="R37" s="91"/>
      <c r="S37" s="10"/>
      <c r="T37" s="10"/>
      <c r="U37" s="10"/>
    </row>
    <row r="38" spans="1:21" s="7" customFormat="1" ht="18" customHeight="1" x14ac:dyDescent="0.15">
      <c r="A38" s="10"/>
      <c r="B38" s="633"/>
      <c r="C38" s="633"/>
      <c r="D38" s="633"/>
      <c r="E38" s="634"/>
      <c r="F38" s="4"/>
      <c r="G38" s="469"/>
      <c r="H38" s="469"/>
      <c r="I38" s="469"/>
      <c r="J38" s="469"/>
      <c r="K38" s="469"/>
      <c r="L38" s="469"/>
      <c r="M38" s="469"/>
      <c r="N38" s="469"/>
      <c r="O38" s="469"/>
      <c r="P38" s="469"/>
      <c r="Q38" s="469"/>
      <c r="R38" s="91"/>
      <c r="S38" s="10"/>
      <c r="T38" s="10"/>
      <c r="U38" s="10"/>
    </row>
    <row r="39" spans="1:21" s="7" customFormat="1" ht="18" customHeight="1" x14ac:dyDescent="0.15">
      <c r="A39" s="10"/>
      <c r="B39" s="633"/>
      <c r="C39" s="633"/>
      <c r="D39" s="633"/>
      <c r="E39" s="634"/>
      <c r="F39" s="4"/>
      <c r="G39" s="469"/>
      <c r="H39" s="469"/>
      <c r="I39" s="469"/>
      <c r="J39" s="469"/>
      <c r="K39" s="469"/>
      <c r="L39" s="469"/>
      <c r="M39" s="469"/>
      <c r="N39" s="469"/>
      <c r="O39" s="469"/>
      <c r="P39" s="469"/>
      <c r="Q39" s="469"/>
      <c r="R39" s="91"/>
      <c r="S39" s="10"/>
      <c r="T39" s="10"/>
      <c r="U39" s="10"/>
    </row>
    <row r="40" spans="1:21" s="44" customFormat="1" ht="18" customHeight="1" x14ac:dyDescent="0.15">
      <c r="A40" s="10"/>
      <c r="B40" s="633"/>
      <c r="C40" s="633"/>
      <c r="D40" s="633"/>
      <c r="E40" s="634"/>
      <c r="F40" s="4"/>
      <c r="G40" s="4"/>
      <c r="H40" s="4"/>
      <c r="I40" s="4"/>
      <c r="J40" s="4"/>
      <c r="K40" s="4"/>
      <c r="L40" s="4"/>
      <c r="M40" s="4"/>
      <c r="N40" s="4"/>
      <c r="O40" s="4"/>
      <c r="P40" s="4"/>
      <c r="Q40" s="4"/>
      <c r="R40" s="92"/>
      <c r="S40" s="4"/>
      <c r="T40" s="4"/>
      <c r="U40" s="4"/>
    </row>
    <row r="41" spans="1:21" s="44" customFormat="1" ht="18" customHeight="1" x14ac:dyDescent="0.15">
      <c r="A41" s="4"/>
      <c r="B41" s="633"/>
      <c r="C41" s="633"/>
      <c r="D41" s="633"/>
      <c r="E41" s="634"/>
      <c r="F41" s="4"/>
      <c r="G41" s="4"/>
      <c r="H41" s="4"/>
      <c r="I41" s="4"/>
      <c r="J41" s="4"/>
      <c r="K41" s="4"/>
      <c r="L41" s="4"/>
      <c r="M41" s="4"/>
      <c r="N41" s="4"/>
      <c r="O41" s="4"/>
      <c r="P41" s="4"/>
      <c r="Q41" s="4"/>
      <c r="R41" s="92"/>
      <c r="S41" s="4"/>
      <c r="T41" s="4"/>
      <c r="U41" s="4"/>
    </row>
    <row r="42" spans="1:21" s="44" customFormat="1" ht="18" customHeight="1" x14ac:dyDescent="0.15">
      <c r="A42" s="39"/>
      <c r="B42" s="637"/>
      <c r="C42" s="637"/>
      <c r="D42" s="637"/>
      <c r="E42" s="638"/>
      <c r="F42" s="39"/>
      <c r="G42" s="39"/>
      <c r="H42" s="39"/>
      <c r="I42" s="39"/>
      <c r="J42" s="39"/>
      <c r="K42" s="39"/>
      <c r="L42" s="39"/>
      <c r="M42" s="39"/>
      <c r="N42" s="39"/>
      <c r="O42" s="39"/>
      <c r="P42" s="39"/>
      <c r="Q42" s="39"/>
      <c r="R42" s="92"/>
      <c r="S42" s="4"/>
      <c r="T42" s="4"/>
      <c r="U42" s="4"/>
    </row>
    <row r="43" spans="1:21" s="44" customFormat="1" ht="18" customHeight="1" x14ac:dyDescent="0.15">
      <c r="R43" s="92"/>
      <c r="S43" s="4"/>
      <c r="T43" s="4"/>
      <c r="U43" s="4"/>
    </row>
  </sheetData>
  <mergeCells count="40">
    <mergeCell ref="G39:Q39"/>
    <mergeCell ref="G31:Q31"/>
    <mergeCell ref="G32:Q32"/>
    <mergeCell ref="G33:Q33"/>
    <mergeCell ref="G34:Q34"/>
    <mergeCell ref="G35:Q35"/>
    <mergeCell ref="G36:Q36"/>
    <mergeCell ref="G28:Q28"/>
    <mergeCell ref="G29:Q29"/>
    <mergeCell ref="G30:Q30"/>
    <mergeCell ref="G37:Q37"/>
    <mergeCell ref="G38:Q38"/>
    <mergeCell ref="B18:E18"/>
    <mergeCell ref="J18:K18"/>
    <mergeCell ref="L18:Q18"/>
    <mergeCell ref="B19:E42"/>
    <mergeCell ref="G19:K19"/>
    <mergeCell ref="J20:K20"/>
    <mergeCell ref="L20:Q20"/>
    <mergeCell ref="J21:K21"/>
    <mergeCell ref="L21:Q21"/>
    <mergeCell ref="G22:K22"/>
    <mergeCell ref="L22:Q22"/>
    <mergeCell ref="J23:K23"/>
    <mergeCell ref="L23:Q23"/>
    <mergeCell ref="J24:K24"/>
    <mergeCell ref="L24:Q24"/>
    <mergeCell ref="G27:Q27"/>
    <mergeCell ref="B5:E17"/>
    <mergeCell ref="L5:Q5"/>
    <mergeCell ref="J8:K8"/>
    <mergeCell ref="G11:K11"/>
    <mergeCell ref="G12:K12"/>
    <mergeCell ref="G13:Q13"/>
    <mergeCell ref="G17:Q17"/>
    <mergeCell ref="B3:E3"/>
    <mergeCell ref="G3:Q3"/>
    <mergeCell ref="B4:E4"/>
    <mergeCell ref="G4:I4"/>
    <mergeCell ref="L4:Q4"/>
  </mergeCells>
  <phoneticPr fontId="1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4"/>
  <sheetViews>
    <sheetView view="pageBreakPreview" topLeftCell="A19" zoomScale="90" zoomScaleNormal="100" zoomScaleSheetLayoutView="90" workbookViewId="0">
      <selection activeCell="T32" sqref="T32"/>
    </sheetView>
  </sheetViews>
  <sheetFormatPr defaultRowHeight="13.5" x14ac:dyDescent="0.15"/>
  <cols>
    <col min="1" max="1" width="3.625" customWidth="1"/>
    <col min="2" max="6" width="5.625" customWidth="1"/>
    <col min="7" max="13" width="7.375" customWidth="1"/>
  </cols>
  <sheetData>
    <row r="1" spans="1:17" s="44" customFormat="1" ht="18" customHeight="1" x14ac:dyDescent="0.15">
      <c r="N1" s="12"/>
      <c r="O1" s="4"/>
      <c r="P1" s="4"/>
      <c r="Q1" s="4"/>
    </row>
    <row r="2" spans="1:17" s="44" customFormat="1" ht="18" customHeight="1" x14ac:dyDescent="0.15">
      <c r="B2" s="28" t="s">
        <v>145</v>
      </c>
      <c r="M2" s="46" t="s">
        <v>18</v>
      </c>
      <c r="N2" s="12"/>
      <c r="O2" s="40" t="s">
        <v>152</v>
      </c>
      <c r="Q2" s="4"/>
    </row>
    <row r="3" spans="1:17" s="44" customFormat="1" ht="27" customHeight="1" x14ac:dyDescent="0.15">
      <c r="A3" s="68"/>
      <c r="B3" s="2" t="s">
        <v>16</v>
      </c>
      <c r="C3" s="69"/>
      <c r="D3" s="69"/>
      <c r="E3" s="69"/>
      <c r="F3" s="69"/>
      <c r="G3" s="69"/>
      <c r="H3" s="69"/>
      <c r="I3" s="69"/>
      <c r="J3" s="69"/>
      <c r="K3" s="69"/>
      <c r="L3" s="69"/>
      <c r="M3" s="70"/>
      <c r="N3" s="11"/>
      <c r="O3" s="28" t="s">
        <v>73</v>
      </c>
      <c r="P3" s="4"/>
      <c r="Q3" s="4"/>
    </row>
    <row r="4" spans="1:17" s="44" customFormat="1" ht="13.5" customHeight="1" x14ac:dyDescent="0.15">
      <c r="A4" s="100"/>
      <c r="B4" s="647" t="s">
        <v>54</v>
      </c>
      <c r="C4" s="647" t="s">
        <v>59</v>
      </c>
      <c r="D4" s="647" t="s">
        <v>60</v>
      </c>
      <c r="E4" s="649" t="s">
        <v>179</v>
      </c>
      <c r="F4" s="647" t="s">
        <v>62</v>
      </c>
      <c r="G4" s="145" t="s">
        <v>154</v>
      </c>
      <c r="H4" s="145" t="s">
        <v>165</v>
      </c>
      <c r="I4" s="649" t="s">
        <v>169</v>
      </c>
      <c r="J4" s="647" t="s">
        <v>188</v>
      </c>
      <c r="K4" s="649" t="s">
        <v>189</v>
      </c>
      <c r="L4" s="647" t="s">
        <v>168</v>
      </c>
      <c r="M4" s="643" t="s">
        <v>167</v>
      </c>
      <c r="N4" s="12"/>
      <c r="O4" s="28" t="s">
        <v>149</v>
      </c>
      <c r="P4" s="4"/>
      <c r="Q4" s="4"/>
    </row>
    <row r="5" spans="1:17" s="44" customFormat="1" ht="13.5" customHeight="1" x14ac:dyDescent="0.15">
      <c r="A5" s="101"/>
      <c r="B5" s="648"/>
      <c r="C5" s="648"/>
      <c r="D5" s="648"/>
      <c r="E5" s="650"/>
      <c r="F5" s="648"/>
      <c r="G5" s="146" t="s">
        <v>155</v>
      </c>
      <c r="H5" s="147" t="s">
        <v>166</v>
      </c>
      <c r="I5" s="651"/>
      <c r="J5" s="654"/>
      <c r="K5" s="651"/>
      <c r="L5" s="654"/>
      <c r="M5" s="644"/>
      <c r="N5" s="12"/>
      <c r="O5" s="28"/>
      <c r="P5" s="4"/>
      <c r="Q5" s="4"/>
    </row>
    <row r="6" spans="1:17" s="44" customFormat="1" ht="18" customHeight="1" x14ac:dyDescent="0.15">
      <c r="A6" s="658" t="s">
        <v>63</v>
      </c>
      <c r="B6" s="93"/>
      <c r="C6" s="93"/>
      <c r="D6" s="93"/>
      <c r="E6" s="97"/>
      <c r="F6" s="93"/>
      <c r="G6" s="93"/>
      <c r="H6" s="93"/>
      <c r="I6" s="97"/>
      <c r="J6" s="97"/>
      <c r="K6" s="97"/>
      <c r="L6" s="93"/>
      <c r="M6" s="126"/>
      <c r="N6" s="12"/>
      <c r="O6" s="4" t="s">
        <v>78</v>
      </c>
      <c r="P6" s="4"/>
      <c r="Q6" s="4"/>
    </row>
    <row r="7" spans="1:17" s="7" customFormat="1" ht="18" customHeight="1" x14ac:dyDescent="0.15">
      <c r="A7" s="656"/>
      <c r="B7" s="131"/>
      <c r="C7" s="132"/>
      <c r="D7" s="132"/>
      <c r="E7" s="105"/>
      <c r="F7" s="132"/>
      <c r="G7" s="132"/>
      <c r="H7" s="132"/>
      <c r="I7" s="105"/>
      <c r="J7" s="105"/>
      <c r="K7" s="105"/>
      <c r="L7" s="132"/>
      <c r="M7" s="133"/>
      <c r="N7" s="11"/>
      <c r="O7" s="10"/>
      <c r="P7" s="10"/>
      <c r="Q7" s="10"/>
    </row>
    <row r="8" spans="1:17" s="7" customFormat="1" ht="18" customHeight="1" x14ac:dyDescent="0.15">
      <c r="A8" s="659"/>
      <c r="B8" s="73" t="s">
        <v>66</v>
      </c>
      <c r="C8" s="73">
        <v>0</v>
      </c>
      <c r="D8" s="73">
        <v>0</v>
      </c>
      <c r="E8" s="60">
        <v>0</v>
      </c>
      <c r="F8" s="73">
        <v>0</v>
      </c>
      <c r="G8" s="73">
        <v>0</v>
      </c>
      <c r="H8" s="73">
        <v>0</v>
      </c>
      <c r="I8" s="173">
        <v>0.6</v>
      </c>
      <c r="J8" s="60">
        <v>0</v>
      </c>
      <c r="K8" s="60">
        <v>0</v>
      </c>
      <c r="L8" s="73">
        <v>0</v>
      </c>
      <c r="M8" s="128">
        <v>0</v>
      </c>
      <c r="N8" s="11"/>
      <c r="O8" s="10"/>
      <c r="P8" s="10"/>
      <c r="Q8" s="10"/>
    </row>
    <row r="9" spans="1:17" s="7" customFormat="1" ht="18" customHeight="1" x14ac:dyDescent="0.15">
      <c r="A9" s="655" t="s">
        <v>64</v>
      </c>
      <c r="B9" s="71"/>
      <c r="C9" s="72"/>
      <c r="D9" s="72"/>
      <c r="E9" s="104"/>
      <c r="F9" s="72"/>
      <c r="G9" s="72"/>
      <c r="H9" s="72"/>
      <c r="I9" s="174"/>
      <c r="J9" s="98"/>
      <c r="K9" s="98"/>
      <c r="L9" s="72"/>
      <c r="M9" s="127"/>
      <c r="N9" s="11"/>
      <c r="O9" s="10"/>
      <c r="P9" s="10"/>
      <c r="Q9" s="10"/>
    </row>
    <row r="10" spans="1:17" s="7" customFormat="1" ht="18" customHeight="1" x14ac:dyDescent="0.15">
      <c r="A10" s="656"/>
      <c r="B10" s="131"/>
      <c r="C10" s="132"/>
      <c r="D10" s="132"/>
      <c r="E10" s="105"/>
      <c r="F10" s="132"/>
      <c r="G10" s="132"/>
      <c r="H10" s="132"/>
      <c r="I10" s="175"/>
      <c r="J10" s="105"/>
      <c r="K10" s="105"/>
      <c r="L10" s="132"/>
      <c r="M10" s="133"/>
      <c r="N10" s="11"/>
      <c r="O10" s="10"/>
      <c r="P10" s="10"/>
      <c r="Q10" s="10"/>
    </row>
    <row r="11" spans="1:17" s="7" customFormat="1" ht="18" customHeight="1" x14ac:dyDescent="0.15">
      <c r="A11" s="657"/>
      <c r="B11" s="74" t="s">
        <v>66</v>
      </c>
      <c r="C11" s="74">
        <v>0</v>
      </c>
      <c r="D11" s="74">
        <v>0</v>
      </c>
      <c r="E11" s="99">
        <v>0</v>
      </c>
      <c r="F11" s="74">
        <v>0</v>
      </c>
      <c r="G11" s="74">
        <v>0</v>
      </c>
      <c r="H11" s="73">
        <v>0</v>
      </c>
      <c r="I11" s="176">
        <v>0.6</v>
      </c>
      <c r="J11" s="99">
        <v>0</v>
      </c>
      <c r="K11" s="99">
        <v>0</v>
      </c>
      <c r="L11" s="75">
        <v>0</v>
      </c>
      <c r="M11" s="129">
        <v>0</v>
      </c>
      <c r="N11" s="11"/>
      <c r="O11" s="10"/>
      <c r="P11" s="10"/>
      <c r="Q11" s="10"/>
    </row>
    <row r="12" spans="1:17" s="7" customFormat="1" ht="27" customHeight="1" x14ac:dyDescent="0.15">
      <c r="A12" s="9"/>
      <c r="B12" s="2" t="s">
        <v>17</v>
      </c>
      <c r="C12" s="69"/>
      <c r="D12" s="69"/>
      <c r="E12" s="19"/>
      <c r="F12" s="69"/>
      <c r="G12" s="69"/>
      <c r="H12" s="69"/>
      <c r="I12" s="69"/>
      <c r="J12" s="69"/>
      <c r="K12" s="69"/>
      <c r="L12" s="130"/>
      <c r="M12" s="27"/>
      <c r="N12" s="11"/>
      <c r="O12" s="10"/>
      <c r="P12" s="10"/>
      <c r="Q12" s="10"/>
    </row>
    <row r="13" spans="1:17" s="7" customFormat="1" ht="13.5" customHeight="1" x14ac:dyDescent="0.15">
      <c r="A13" s="102"/>
      <c r="B13" s="647" t="s">
        <v>54</v>
      </c>
      <c r="C13" s="647" t="s">
        <v>59</v>
      </c>
      <c r="D13" s="647" t="s">
        <v>60</v>
      </c>
      <c r="E13" s="649" t="s">
        <v>61</v>
      </c>
      <c r="F13" s="647" t="s">
        <v>62</v>
      </c>
      <c r="G13" s="149" t="s">
        <v>207</v>
      </c>
      <c r="H13" s="149" t="s">
        <v>208</v>
      </c>
      <c r="I13" s="649" t="s">
        <v>209</v>
      </c>
      <c r="J13" s="647" t="s">
        <v>210</v>
      </c>
      <c r="K13" s="649" t="s">
        <v>211</v>
      </c>
      <c r="L13" s="647" t="s">
        <v>212</v>
      </c>
      <c r="M13" s="643" t="s">
        <v>213</v>
      </c>
      <c r="N13" s="11"/>
      <c r="O13" s="10"/>
      <c r="P13" s="10"/>
      <c r="Q13" s="10"/>
    </row>
    <row r="14" spans="1:17" s="7" customFormat="1" ht="13.5" customHeight="1" x14ac:dyDescent="0.15">
      <c r="A14" s="103"/>
      <c r="B14" s="648"/>
      <c r="C14" s="648"/>
      <c r="D14" s="648"/>
      <c r="E14" s="650"/>
      <c r="F14" s="648"/>
      <c r="G14" s="150" t="s">
        <v>214</v>
      </c>
      <c r="H14" s="151" t="s">
        <v>215</v>
      </c>
      <c r="I14" s="651"/>
      <c r="J14" s="654"/>
      <c r="K14" s="651"/>
      <c r="L14" s="654"/>
      <c r="M14" s="644"/>
      <c r="N14" s="11"/>
      <c r="O14" s="10"/>
      <c r="P14" s="10"/>
      <c r="Q14" s="10"/>
    </row>
    <row r="15" spans="1:17" s="7" customFormat="1" ht="18" customHeight="1" x14ac:dyDescent="0.15">
      <c r="A15" s="645" t="s">
        <v>63</v>
      </c>
      <c r="B15" s="71"/>
      <c r="C15" s="72"/>
      <c r="D15" s="72"/>
      <c r="E15" s="98"/>
      <c r="F15" s="72"/>
      <c r="G15" s="72"/>
      <c r="H15" s="93"/>
      <c r="I15" s="97"/>
      <c r="J15" s="97"/>
      <c r="K15" s="97"/>
      <c r="L15" s="93"/>
      <c r="M15" s="126"/>
      <c r="N15" s="11"/>
      <c r="O15" s="10"/>
      <c r="Q15" s="10"/>
    </row>
    <row r="16" spans="1:17" s="7" customFormat="1" ht="18" customHeight="1" x14ac:dyDescent="0.15">
      <c r="A16" s="645"/>
      <c r="B16" s="131"/>
      <c r="C16" s="132"/>
      <c r="D16" s="132"/>
      <c r="E16" s="105"/>
      <c r="F16" s="132"/>
      <c r="G16" s="132"/>
      <c r="H16" s="132"/>
      <c r="I16" s="105"/>
      <c r="J16" s="105"/>
      <c r="K16" s="105"/>
      <c r="L16" s="132"/>
      <c r="M16" s="133"/>
      <c r="N16" s="11"/>
      <c r="O16" s="10"/>
      <c r="P16" s="10"/>
      <c r="Q16" s="10"/>
    </row>
    <row r="17" spans="1:18" s="7" customFormat="1" ht="18" customHeight="1" x14ac:dyDescent="0.15">
      <c r="A17" s="646"/>
      <c r="B17" s="73" t="s">
        <v>66</v>
      </c>
      <c r="C17" s="73">
        <v>0</v>
      </c>
      <c r="D17" s="73">
        <v>0</v>
      </c>
      <c r="E17" s="60">
        <v>0</v>
      </c>
      <c r="F17" s="73">
        <v>0</v>
      </c>
      <c r="G17" s="73">
        <v>0</v>
      </c>
      <c r="H17" s="73">
        <v>0</v>
      </c>
      <c r="I17" s="173">
        <v>0.6</v>
      </c>
      <c r="J17" s="60">
        <v>0</v>
      </c>
      <c r="K17" s="60">
        <v>0</v>
      </c>
      <c r="L17" s="73">
        <v>0</v>
      </c>
      <c r="M17" s="128">
        <v>0</v>
      </c>
      <c r="N17" s="11"/>
      <c r="O17" s="10"/>
      <c r="P17" s="10"/>
      <c r="Q17" s="10"/>
    </row>
    <row r="18" spans="1:18" s="7" customFormat="1" ht="18" customHeight="1" x14ac:dyDescent="0.15">
      <c r="A18" s="655" t="s">
        <v>64</v>
      </c>
      <c r="B18" s="71"/>
      <c r="C18" s="72"/>
      <c r="D18" s="72"/>
      <c r="E18" s="104"/>
      <c r="F18" s="72"/>
      <c r="G18" s="72"/>
      <c r="H18" s="72"/>
      <c r="I18" s="174"/>
      <c r="J18" s="98"/>
      <c r="K18" s="98"/>
      <c r="L18" s="72"/>
      <c r="M18" s="127"/>
      <c r="N18" s="11"/>
      <c r="O18" s="10"/>
      <c r="P18" s="10"/>
      <c r="Q18" s="10"/>
      <c r="R18" s="10"/>
    </row>
    <row r="19" spans="1:18" s="7" customFormat="1" ht="18" customHeight="1" x14ac:dyDescent="0.15">
      <c r="A19" s="656"/>
      <c r="B19" s="131"/>
      <c r="C19" s="132"/>
      <c r="D19" s="132"/>
      <c r="E19" s="105"/>
      <c r="F19" s="132"/>
      <c r="G19" s="132"/>
      <c r="H19" s="132"/>
      <c r="I19" s="175"/>
      <c r="J19" s="105"/>
      <c r="K19" s="105"/>
      <c r="L19" s="132"/>
      <c r="M19" s="133"/>
      <c r="N19" s="11"/>
      <c r="O19" s="10"/>
      <c r="P19" s="10"/>
      <c r="Q19" s="10"/>
      <c r="R19" s="10"/>
    </row>
    <row r="20" spans="1:18" s="7" customFormat="1" ht="18" customHeight="1" x14ac:dyDescent="0.15">
      <c r="A20" s="657"/>
      <c r="B20" s="75" t="s">
        <v>66</v>
      </c>
      <c r="C20" s="75">
        <v>0</v>
      </c>
      <c r="D20" s="75">
        <v>0</v>
      </c>
      <c r="E20" s="99">
        <v>0</v>
      </c>
      <c r="F20" s="75">
        <v>0</v>
      </c>
      <c r="G20" s="75">
        <v>0</v>
      </c>
      <c r="H20" s="73">
        <v>0</v>
      </c>
      <c r="I20" s="176">
        <v>0.6</v>
      </c>
      <c r="J20" s="99">
        <v>0</v>
      </c>
      <c r="K20" s="99">
        <v>0</v>
      </c>
      <c r="L20" s="75">
        <v>0</v>
      </c>
      <c r="M20" s="129">
        <v>0</v>
      </c>
      <c r="N20" s="11"/>
      <c r="O20" s="10"/>
      <c r="P20" s="10"/>
      <c r="Q20" s="10"/>
      <c r="R20" s="10"/>
    </row>
    <row r="21" spans="1:18" s="7" customFormat="1" ht="18" customHeight="1" x14ac:dyDescent="0.15">
      <c r="A21" s="5"/>
      <c r="B21" s="8"/>
      <c r="C21" s="8"/>
      <c r="D21" s="8"/>
      <c r="E21" s="8"/>
      <c r="F21" s="8"/>
      <c r="G21" s="8"/>
      <c r="H21" s="8"/>
      <c r="I21" s="8"/>
      <c r="J21" s="8"/>
      <c r="K21" s="8"/>
      <c r="L21" s="8"/>
      <c r="M21" s="25"/>
      <c r="N21" s="11"/>
      <c r="O21" s="10"/>
      <c r="P21" s="10"/>
      <c r="Q21" s="10"/>
      <c r="R21" s="10"/>
    </row>
    <row r="22" spans="1:18" s="7" customFormat="1" ht="18" customHeight="1" x14ac:dyDescent="0.15">
      <c r="A22" s="94"/>
      <c r="B22" s="95"/>
      <c r="C22" s="95"/>
      <c r="D22" s="95"/>
      <c r="E22" s="95"/>
      <c r="F22" s="95"/>
      <c r="G22" s="95"/>
      <c r="H22" s="95"/>
      <c r="I22" s="95"/>
      <c r="J22" s="95"/>
      <c r="K22" s="95"/>
      <c r="L22" s="95"/>
      <c r="M22" s="96"/>
      <c r="N22" s="11"/>
      <c r="O22" s="10"/>
      <c r="P22" s="10"/>
      <c r="Q22" s="10"/>
      <c r="R22" s="10"/>
    </row>
    <row r="23" spans="1:18" s="7" customFormat="1" ht="18" customHeight="1" x14ac:dyDescent="0.15">
      <c r="A23" s="76" t="s">
        <v>65</v>
      </c>
      <c r="B23" s="20"/>
      <c r="C23" s="20"/>
      <c r="D23" s="20"/>
      <c r="E23" s="20"/>
      <c r="F23" s="20"/>
      <c r="G23" s="20"/>
      <c r="H23" s="20"/>
      <c r="I23" s="20"/>
      <c r="J23" s="20"/>
      <c r="K23" s="20"/>
      <c r="L23" s="20"/>
      <c r="M23" s="77"/>
      <c r="N23" s="11"/>
      <c r="O23" s="10"/>
      <c r="P23" s="10"/>
      <c r="Q23" s="10"/>
    </row>
    <row r="24" spans="1:18" s="7" customFormat="1" ht="18" customHeight="1" x14ac:dyDescent="0.15">
      <c r="A24" s="652" t="s">
        <v>170</v>
      </c>
      <c r="B24" s="469"/>
      <c r="C24" s="469"/>
      <c r="D24" s="469"/>
      <c r="E24" s="469"/>
      <c r="F24" s="469"/>
      <c r="G24" s="469"/>
      <c r="H24" s="469"/>
      <c r="I24" s="469"/>
      <c r="J24" s="469"/>
      <c r="K24" s="469"/>
      <c r="L24" s="469"/>
      <c r="M24" s="653"/>
      <c r="N24" s="11"/>
      <c r="O24" s="10"/>
      <c r="P24" s="10"/>
      <c r="Q24" s="10"/>
    </row>
    <row r="25" spans="1:18" s="7" customFormat="1" ht="18" customHeight="1" x14ac:dyDescent="0.15">
      <c r="A25" s="652" t="s">
        <v>79</v>
      </c>
      <c r="B25" s="469"/>
      <c r="C25" s="469"/>
      <c r="D25" s="469"/>
      <c r="E25" s="469"/>
      <c r="F25" s="469"/>
      <c r="G25" s="469"/>
      <c r="H25" s="469"/>
      <c r="I25" s="469"/>
      <c r="J25" s="469"/>
      <c r="K25" s="469"/>
      <c r="L25" s="469"/>
      <c r="M25" s="653"/>
      <c r="N25" s="11"/>
      <c r="O25" s="10"/>
      <c r="P25" s="10"/>
      <c r="Q25" s="10"/>
    </row>
    <row r="26" spans="1:18" s="7" customFormat="1" ht="18" customHeight="1" x14ac:dyDescent="0.15">
      <c r="A26" s="652" t="s">
        <v>146</v>
      </c>
      <c r="B26" s="469"/>
      <c r="C26" s="469"/>
      <c r="D26" s="469"/>
      <c r="E26" s="469"/>
      <c r="F26" s="469"/>
      <c r="G26" s="469"/>
      <c r="H26" s="469"/>
      <c r="I26" s="469"/>
      <c r="J26" s="469"/>
      <c r="K26" s="469"/>
      <c r="L26" s="469"/>
      <c r="M26" s="653"/>
      <c r="N26" s="11"/>
      <c r="O26" s="10"/>
      <c r="P26" s="10"/>
      <c r="Q26" s="10"/>
    </row>
    <row r="27" spans="1:18" s="7" customFormat="1" ht="18" customHeight="1" x14ac:dyDescent="0.15">
      <c r="A27" s="6"/>
      <c r="B27" s="10"/>
      <c r="C27" s="10"/>
      <c r="D27" s="10"/>
      <c r="E27" s="10"/>
      <c r="F27" s="10"/>
      <c r="G27" s="10"/>
      <c r="H27" s="10"/>
      <c r="I27" s="10"/>
      <c r="J27" s="10"/>
      <c r="K27" s="10"/>
      <c r="L27" s="10"/>
      <c r="M27" s="26"/>
      <c r="N27" s="11"/>
      <c r="O27" s="10"/>
      <c r="P27" s="10"/>
      <c r="Q27" s="10"/>
    </row>
    <row r="28" spans="1:18" s="7" customFormat="1" ht="18" customHeight="1" x14ac:dyDescent="0.15">
      <c r="A28" s="6"/>
      <c r="B28" s="10"/>
      <c r="C28" s="10"/>
      <c r="D28" s="10"/>
      <c r="E28" s="10"/>
      <c r="F28" s="10"/>
      <c r="G28" s="10"/>
      <c r="H28" s="10"/>
      <c r="I28" s="10"/>
      <c r="J28" s="10"/>
      <c r="K28" s="10"/>
      <c r="L28" s="10"/>
      <c r="M28" s="26"/>
      <c r="N28" s="11"/>
      <c r="O28" s="10"/>
      <c r="P28" s="10"/>
      <c r="Q28" s="10"/>
    </row>
    <row r="29" spans="1:18" s="7" customFormat="1" ht="18" customHeight="1" x14ac:dyDescent="0.15">
      <c r="A29" s="6"/>
      <c r="B29" s="10"/>
      <c r="C29" s="10"/>
      <c r="D29" s="433" t="s">
        <v>506</v>
      </c>
      <c r="E29" s="10"/>
      <c r="F29" s="10"/>
      <c r="G29" s="10"/>
      <c r="H29" s="10"/>
      <c r="I29" s="10"/>
      <c r="J29" s="10"/>
      <c r="K29" s="10"/>
      <c r="L29" s="10"/>
      <c r="M29" s="26"/>
      <c r="N29" s="11"/>
      <c r="O29" s="10"/>
      <c r="P29" s="10"/>
      <c r="Q29" s="10"/>
    </row>
    <row r="30" spans="1:18" s="7" customFormat="1" ht="18" customHeight="1" x14ac:dyDescent="0.15">
      <c r="A30" s="6"/>
      <c r="B30" s="10"/>
      <c r="C30" s="660" t="s">
        <v>507</v>
      </c>
      <c r="D30" s="668" t="s">
        <v>510</v>
      </c>
      <c r="E30" s="669"/>
      <c r="F30" s="669"/>
      <c r="G30" s="669"/>
      <c r="H30" s="661" t="s">
        <v>512</v>
      </c>
      <c r="I30" s="662"/>
      <c r="J30" s="662"/>
      <c r="K30" s="662"/>
      <c r="L30" s="663"/>
      <c r="M30" s="26"/>
      <c r="N30" s="11"/>
      <c r="O30" s="10"/>
      <c r="P30" s="10"/>
      <c r="Q30" s="10"/>
    </row>
    <row r="31" spans="1:18" s="7" customFormat="1" ht="18" customHeight="1" x14ac:dyDescent="0.15">
      <c r="A31" s="6"/>
      <c r="B31" s="10"/>
      <c r="C31" s="660"/>
      <c r="D31" s="668"/>
      <c r="E31" s="669"/>
      <c r="F31" s="669"/>
      <c r="G31" s="669"/>
      <c r="H31" s="664"/>
      <c r="I31" s="665"/>
      <c r="J31" s="665"/>
      <c r="K31" s="665"/>
      <c r="L31" s="666"/>
      <c r="M31" s="26"/>
      <c r="N31" s="11"/>
      <c r="O31" s="10"/>
      <c r="P31" s="10"/>
      <c r="Q31" s="10"/>
    </row>
    <row r="32" spans="1:18" s="7" customFormat="1" ht="18" customHeight="1" x14ac:dyDescent="0.15">
      <c r="A32" s="6"/>
      <c r="B32" s="10"/>
      <c r="C32" s="660" t="s">
        <v>508</v>
      </c>
      <c r="D32" s="668" t="s">
        <v>511</v>
      </c>
      <c r="E32" s="669"/>
      <c r="F32" s="669"/>
      <c r="G32" s="669"/>
      <c r="H32" s="661" t="s">
        <v>514</v>
      </c>
      <c r="I32" s="662"/>
      <c r="J32" s="662"/>
      <c r="K32" s="662"/>
      <c r="L32" s="663"/>
      <c r="M32" s="26"/>
      <c r="N32" s="11"/>
      <c r="O32" s="10"/>
      <c r="P32" s="10"/>
      <c r="Q32" s="10"/>
    </row>
    <row r="33" spans="1:17" s="7" customFormat="1" ht="18" customHeight="1" x14ac:dyDescent="0.15">
      <c r="A33" s="6"/>
      <c r="B33" s="10"/>
      <c r="C33" s="660"/>
      <c r="D33" s="668"/>
      <c r="E33" s="669"/>
      <c r="F33" s="669"/>
      <c r="G33" s="669"/>
      <c r="H33" s="664"/>
      <c r="I33" s="665"/>
      <c r="J33" s="665"/>
      <c r="K33" s="665"/>
      <c r="L33" s="666"/>
      <c r="M33" s="26"/>
      <c r="N33" s="11"/>
      <c r="O33" s="10"/>
      <c r="P33" s="10"/>
      <c r="Q33" s="10"/>
    </row>
    <row r="34" spans="1:17" s="7" customFormat="1" ht="18" customHeight="1" x14ac:dyDescent="0.15">
      <c r="A34" s="6"/>
      <c r="B34" s="10"/>
      <c r="C34" s="660" t="s">
        <v>509</v>
      </c>
      <c r="D34" s="668" t="s">
        <v>504</v>
      </c>
      <c r="E34" s="669"/>
      <c r="F34" s="669"/>
      <c r="G34" s="669"/>
      <c r="H34" s="667" t="s">
        <v>513</v>
      </c>
      <c r="I34" s="667"/>
      <c r="J34" s="667"/>
      <c r="K34" s="667"/>
      <c r="L34" s="667"/>
      <c r="M34" s="26"/>
      <c r="N34" s="11"/>
      <c r="O34" s="10"/>
      <c r="P34" s="10"/>
      <c r="Q34" s="10"/>
    </row>
    <row r="35" spans="1:17" s="7" customFormat="1" ht="18" customHeight="1" x14ac:dyDescent="0.15">
      <c r="A35" s="6"/>
      <c r="B35" s="10"/>
      <c r="C35" s="660"/>
      <c r="D35" s="668"/>
      <c r="E35" s="669"/>
      <c r="F35" s="669"/>
      <c r="G35" s="669"/>
      <c r="H35" s="667"/>
      <c r="I35" s="667"/>
      <c r="J35" s="667"/>
      <c r="K35" s="667"/>
      <c r="L35" s="667"/>
      <c r="M35" s="26"/>
      <c r="N35" s="11"/>
      <c r="O35" s="10"/>
      <c r="P35" s="10"/>
      <c r="Q35" s="10"/>
    </row>
    <row r="36" spans="1:17" s="7" customFormat="1" ht="18" customHeight="1" x14ac:dyDescent="0.15">
      <c r="A36" s="6"/>
      <c r="B36" s="10"/>
      <c r="C36" s="10"/>
      <c r="D36" s="10"/>
      <c r="E36" s="10"/>
      <c r="F36" s="10"/>
      <c r="G36" s="10"/>
      <c r="H36" s="10"/>
      <c r="I36" s="10"/>
      <c r="J36" s="10"/>
      <c r="K36" s="10"/>
      <c r="L36" s="10"/>
      <c r="M36" s="26"/>
      <c r="N36" s="11"/>
      <c r="O36" s="10"/>
      <c r="P36" s="10"/>
      <c r="Q36" s="10"/>
    </row>
    <row r="37" spans="1:17" s="7" customFormat="1" ht="18" customHeight="1" x14ac:dyDescent="0.15">
      <c r="A37" s="6"/>
      <c r="B37" s="10"/>
      <c r="C37" s="10"/>
      <c r="D37" s="10"/>
      <c r="E37" s="10"/>
      <c r="F37" s="10"/>
      <c r="G37" s="10"/>
      <c r="H37" s="10"/>
      <c r="I37" s="10"/>
      <c r="J37" s="10"/>
      <c r="K37" s="10"/>
      <c r="L37" s="10"/>
      <c r="M37" s="26"/>
      <c r="N37" s="11"/>
      <c r="O37" s="10"/>
      <c r="P37" s="10"/>
      <c r="Q37" s="10"/>
    </row>
    <row r="38" spans="1:17" s="7" customFormat="1" ht="18" customHeight="1" x14ac:dyDescent="0.15">
      <c r="A38" s="6"/>
      <c r="B38" s="10"/>
      <c r="C38" s="10"/>
      <c r="D38" s="10"/>
      <c r="E38" s="10"/>
      <c r="F38" s="10"/>
      <c r="G38" s="10"/>
      <c r="H38" s="10"/>
      <c r="I38" s="10"/>
      <c r="J38" s="10"/>
      <c r="K38" s="10"/>
      <c r="L38" s="10"/>
      <c r="M38" s="26"/>
      <c r="N38" s="11"/>
      <c r="O38" s="10"/>
      <c r="P38" s="10"/>
      <c r="Q38" s="10"/>
    </row>
    <row r="39" spans="1:17" s="7" customFormat="1" ht="18" customHeight="1" x14ac:dyDescent="0.15">
      <c r="A39" s="6"/>
      <c r="B39" s="10"/>
      <c r="C39" s="10"/>
      <c r="D39" s="10"/>
      <c r="E39" s="10"/>
      <c r="F39" s="10"/>
      <c r="G39" s="10"/>
      <c r="H39" s="10"/>
      <c r="I39" s="10"/>
      <c r="J39" s="10"/>
      <c r="K39" s="10"/>
      <c r="L39" s="10"/>
      <c r="M39" s="26"/>
      <c r="N39" s="11"/>
      <c r="O39" s="10"/>
      <c r="P39" s="10"/>
      <c r="Q39" s="10"/>
    </row>
    <row r="40" spans="1:17" s="7" customFormat="1" ht="18" customHeight="1" x14ac:dyDescent="0.15">
      <c r="A40" s="6"/>
      <c r="B40" s="10"/>
      <c r="C40" s="10"/>
      <c r="D40" s="10"/>
      <c r="E40" s="10"/>
      <c r="F40" s="10"/>
      <c r="G40" s="10"/>
      <c r="H40" s="10"/>
      <c r="I40" s="10"/>
      <c r="J40" s="10"/>
      <c r="K40" s="10"/>
      <c r="L40" s="10"/>
      <c r="M40" s="26"/>
      <c r="N40" s="11"/>
      <c r="O40" s="10"/>
      <c r="P40" s="10"/>
      <c r="Q40" s="10"/>
    </row>
    <row r="41" spans="1:17" s="7" customFormat="1" ht="18" customHeight="1" x14ac:dyDescent="0.15">
      <c r="A41" s="6"/>
      <c r="B41" s="10"/>
      <c r="C41" s="10"/>
      <c r="D41" s="10"/>
      <c r="E41" s="10"/>
      <c r="F41" s="10"/>
      <c r="G41" s="10"/>
      <c r="H41" s="10"/>
      <c r="I41" s="10"/>
      <c r="J41" s="10"/>
      <c r="K41" s="10"/>
      <c r="L41" s="10"/>
      <c r="M41" s="26"/>
      <c r="N41" s="11"/>
      <c r="O41" s="10"/>
      <c r="P41" s="10"/>
      <c r="Q41" s="10"/>
    </row>
    <row r="42" spans="1:17" s="7" customFormat="1" ht="18" customHeight="1" x14ac:dyDescent="0.15">
      <c r="A42" s="6"/>
      <c r="B42" s="10"/>
      <c r="C42" s="10"/>
      <c r="D42" s="10"/>
      <c r="E42" s="10"/>
      <c r="F42" s="10"/>
      <c r="G42" s="10"/>
      <c r="H42" s="10"/>
      <c r="I42" s="10"/>
      <c r="J42" s="10"/>
      <c r="K42" s="10"/>
      <c r="L42" s="10"/>
      <c r="M42" s="26"/>
      <c r="N42" s="11"/>
      <c r="O42" s="10"/>
      <c r="P42" s="10"/>
      <c r="Q42" s="10"/>
    </row>
    <row r="43" spans="1:17" s="7" customFormat="1" ht="18" customHeight="1" x14ac:dyDescent="0.15">
      <c r="A43" s="6"/>
      <c r="B43" s="10"/>
      <c r="C43" s="10"/>
      <c r="D43" s="10"/>
      <c r="E43" s="10"/>
      <c r="F43" s="10"/>
      <c r="G43" s="10"/>
      <c r="H43" s="10"/>
      <c r="I43" s="10"/>
      <c r="J43" s="10"/>
      <c r="K43" s="10"/>
      <c r="L43" s="10"/>
      <c r="M43" s="26"/>
      <c r="N43" s="11"/>
      <c r="O43" s="10"/>
      <c r="P43" s="10"/>
      <c r="Q43" s="10"/>
    </row>
    <row r="44" spans="1:17" s="7" customFormat="1" ht="18" customHeight="1" x14ac:dyDescent="0.15">
      <c r="A44" s="78"/>
      <c r="B44" s="56"/>
      <c r="C44" s="56"/>
      <c r="D44" s="56"/>
      <c r="E44" s="56"/>
      <c r="F44" s="56"/>
      <c r="G44" s="56"/>
      <c r="H44" s="56"/>
      <c r="I44" s="56"/>
      <c r="J44" s="56"/>
      <c r="K44" s="56"/>
      <c r="L44" s="56"/>
      <c r="M44" s="79"/>
      <c r="N44" s="11"/>
      <c r="O44" s="10"/>
      <c r="P44" s="10"/>
      <c r="Q44" s="10"/>
    </row>
  </sheetData>
  <mergeCells count="36">
    <mergeCell ref="C30:C31"/>
    <mergeCell ref="C32:C33"/>
    <mergeCell ref="C34:C35"/>
    <mergeCell ref="H30:L31"/>
    <mergeCell ref="H32:L33"/>
    <mergeCell ref="H34:L35"/>
    <mergeCell ref="D30:G31"/>
    <mergeCell ref="D32:G33"/>
    <mergeCell ref="D34:G35"/>
    <mergeCell ref="A26:M26"/>
    <mergeCell ref="K4:K5"/>
    <mergeCell ref="L4:L5"/>
    <mergeCell ref="M4:M5"/>
    <mergeCell ref="A24:M24"/>
    <mergeCell ref="J4:J5"/>
    <mergeCell ref="J13:J14"/>
    <mergeCell ref="A18:A20"/>
    <mergeCell ref="K13:K14"/>
    <mergeCell ref="L13:L14"/>
    <mergeCell ref="A25:M25"/>
    <mergeCell ref="I13:I14"/>
    <mergeCell ref="A9:A11"/>
    <mergeCell ref="A6:A8"/>
    <mergeCell ref="B4:B5"/>
    <mergeCell ref="C4:C5"/>
    <mergeCell ref="D4:D5"/>
    <mergeCell ref="E4:E5"/>
    <mergeCell ref="F4:F5"/>
    <mergeCell ref="I4:I5"/>
    <mergeCell ref="M13:M14"/>
    <mergeCell ref="A15:A17"/>
    <mergeCell ref="B13:B14"/>
    <mergeCell ref="C13:C14"/>
    <mergeCell ref="D13:D14"/>
    <mergeCell ref="E13:E14"/>
    <mergeCell ref="F13:F14"/>
  </mergeCells>
  <phoneticPr fontId="18"/>
  <pageMargins left="0.98425196850393704"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45"/>
  <sheetViews>
    <sheetView zoomScale="85" zoomScaleNormal="85" workbookViewId="0">
      <selection activeCell="AW2" sqref="AW2:AW24"/>
    </sheetView>
  </sheetViews>
  <sheetFormatPr defaultColWidth="18.125" defaultRowHeight="12" x14ac:dyDescent="0.15"/>
  <cols>
    <col min="1" max="3" width="3.625" style="305" customWidth="1"/>
    <col min="4" max="4" width="11" style="305" customWidth="1"/>
    <col min="5" max="5" width="4.625" style="305" customWidth="1"/>
    <col min="6" max="6" width="11.375" style="305" customWidth="1"/>
    <col min="7" max="7" width="7.25" style="305" customWidth="1"/>
    <col min="8" max="13" width="2.875" style="305" customWidth="1"/>
    <col min="14" max="14" width="7.25" style="305" customWidth="1"/>
    <col min="15" max="20" width="2.875" style="305" customWidth="1"/>
    <col min="21" max="21" width="7.25" style="305" customWidth="1"/>
    <col min="22" max="27" width="2.875" style="305" customWidth="1"/>
    <col min="28" max="28" width="7.25" style="305" customWidth="1"/>
    <col min="29" max="34" width="2.875" style="305" customWidth="1"/>
    <col min="35" max="35" width="7.25" style="305" customWidth="1"/>
    <col min="36" max="41" width="2.875" style="305" customWidth="1"/>
    <col min="42" max="42" width="7.25" style="305" customWidth="1"/>
    <col min="43" max="48" width="2.875" style="305" customWidth="1"/>
    <col min="49" max="49" width="5.625" style="305" customWidth="1"/>
    <col min="50" max="55" width="8" style="305" customWidth="1"/>
    <col min="56" max="16384" width="18.125" style="305"/>
  </cols>
  <sheetData>
    <row r="1" spans="1:50" ht="25.15" customHeight="1" x14ac:dyDescent="0.15">
      <c r="A1" s="299"/>
      <c r="B1" s="300" t="s">
        <v>358</v>
      </c>
      <c r="C1" s="299"/>
      <c r="D1" s="299"/>
      <c r="E1" s="299"/>
      <c r="F1" s="301"/>
      <c r="G1" s="302"/>
      <c r="H1" s="303"/>
      <c r="I1" s="304"/>
      <c r="J1" s="304"/>
      <c r="K1" s="304"/>
      <c r="L1" s="304"/>
      <c r="M1" s="304"/>
      <c r="N1" s="304"/>
      <c r="O1" s="304"/>
      <c r="P1" s="304"/>
      <c r="Q1" s="304"/>
      <c r="R1" s="304"/>
      <c r="S1" s="304"/>
      <c r="T1" s="304"/>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row>
    <row r="2" spans="1:50" ht="25.15" customHeight="1" x14ac:dyDescent="0.15">
      <c r="A2" s="299"/>
      <c r="B2" s="705"/>
      <c r="C2" s="705"/>
      <c r="D2" s="710" t="s">
        <v>359</v>
      </c>
      <c r="E2" s="710"/>
      <c r="F2" s="710"/>
      <c r="G2" s="710"/>
      <c r="H2" s="710"/>
      <c r="I2" s="710"/>
      <c r="J2" s="710"/>
      <c r="K2" s="710"/>
      <c r="L2" s="710"/>
      <c r="M2" s="710"/>
      <c r="N2" s="710"/>
      <c r="O2" s="710"/>
      <c r="P2" s="710"/>
      <c r="Q2" s="710"/>
      <c r="R2" s="710"/>
      <c r="S2" s="710"/>
      <c r="T2" s="710"/>
      <c r="U2" s="670" t="s">
        <v>360</v>
      </c>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1" t="s">
        <v>361</v>
      </c>
      <c r="AX2" s="299"/>
    </row>
    <row r="3" spans="1:50" ht="25.15" customHeight="1" x14ac:dyDescent="0.15">
      <c r="A3" s="299"/>
      <c r="B3" s="705"/>
      <c r="C3" s="705"/>
      <c r="D3" s="306"/>
      <c r="E3" s="307"/>
      <c r="F3" s="308" t="s">
        <v>362</v>
      </c>
      <c r="G3" s="672" t="s">
        <v>363</v>
      </c>
      <c r="H3" s="672"/>
      <c r="I3" s="672"/>
      <c r="J3" s="672"/>
      <c r="K3" s="672"/>
      <c r="L3" s="672"/>
      <c r="M3" s="672"/>
      <c r="N3" s="672"/>
      <c r="O3" s="672"/>
      <c r="P3" s="672"/>
      <c r="Q3" s="672"/>
      <c r="R3" s="672"/>
      <c r="S3" s="672"/>
      <c r="T3" s="672"/>
      <c r="U3" s="672"/>
      <c r="V3" s="672"/>
      <c r="W3" s="672"/>
      <c r="X3" s="672"/>
      <c r="Y3" s="672"/>
      <c r="Z3" s="672"/>
      <c r="AA3" s="673"/>
      <c r="AB3" s="672" t="s">
        <v>364</v>
      </c>
      <c r="AC3" s="672"/>
      <c r="AD3" s="672"/>
      <c r="AE3" s="672"/>
      <c r="AF3" s="672"/>
      <c r="AG3" s="672"/>
      <c r="AH3" s="672"/>
      <c r="AI3" s="672"/>
      <c r="AJ3" s="672"/>
      <c r="AK3" s="672"/>
      <c r="AL3" s="672"/>
      <c r="AM3" s="672"/>
      <c r="AN3" s="672"/>
      <c r="AO3" s="672"/>
      <c r="AP3" s="672"/>
      <c r="AQ3" s="672"/>
      <c r="AR3" s="672"/>
      <c r="AS3" s="672"/>
      <c r="AT3" s="672"/>
      <c r="AU3" s="672"/>
      <c r="AV3" s="673"/>
      <c r="AW3" s="671"/>
      <c r="AX3" s="299"/>
    </row>
    <row r="4" spans="1:50" ht="25.15" customHeight="1" x14ac:dyDescent="0.15">
      <c r="A4" s="299"/>
      <c r="B4" s="705"/>
      <c r="C4" s="705"/>
      <c r="D4" s="309"/>
      <c r="E4" s="310"/>
      <c r="F4" s="311"/>
      <c r="G4" s="674" t="s">
        <v>269</v>
      </c>
      <c r="H4" s="675"/>
      <c r="I4" s="675"/>
      <c r="J4" s="675"/>
      <c r="K4" s="675"/>
      <c r="L4" s="675"/>
      <c r="M4" s="676"/>
      <c r="N4" s="674" t="s">
        <v>365</v>
      </c>
      <c r="O4" s="675"/>
      <c r="P4" s="675"/>
      <c r="Q4" s="675"/>
      <c r="R4" s="675"/>
      <c r="S4" s="675"/>
      <c r="T4" s="676"/>
      <c r="U4" s="674" t="s">
        <v>279</v>
      </c>
      <c r="V4" s="675"/>
      <c r="W4" s="675"/>
      <c r="X4" s="675"/>
      <c r="Y4" s="675"/>
      <c r="Z4" s="675"/>
      <c r="AA4" s="676"/>
      <c r="AB4" s="675" t="s">
        <v>269</v>
      </c>
      <c r="AC4" s="675"/>
      <c r="AD4" s="675"/>
      <c r="AE4" s="675"/>
      <c r="AF4" s="675"/>
      <c r="AG4" s="675"/>
      <c r="AH4" s="676"/>
      <c r="AI4" s="674" t="s">
        <v>365</v>
      </c>
      <c r="AJ4" s="675"/>
      <c r="AK4" s="675"/>
      <c r="AL4" s="675"/>
      <c r="AM4" s="675"/>
      <c r="AN4" s="675"/>
      <c r="AO4" s="676"/>
      <c r="AP4" s="674" t="s">
        <v>279</v>
      </c>
      <c r="AQ4" s="675"/>
      <c r="AR4" s="675"/>
      <c r="AS4" s="675"/>
      <c r="AT4" s="675"/>
      <c r="AU4" s="675"/>
      <c r="AV4" s="676"/>
      <c r="AW4" s="671"/>
      <c r="AX4" s="299"/>
    </row>
    <row r="5" spans="1:50" ht="36" customHeight="1" x14ac:dyDescent="0.15">
      <c r="A5" s="299"/>
      <c r="B5" s="705"/>
      <c r="C5" s="705"/>
      <c r="D5" s="309"/>
      <c r="E5" s="310"/>
      <c r="F5" s="313" t="s">
        <v>366</v>
      </c>
      <c r="G5" s="677" t="s">
        <v>367</v>
      </c>
      <c r="H5" s="678"/>
      <c r="I5" s="678"/>
      <c r="J5" s="678"/>
      <c r="K5" s="678"/>
      <c r="L5" s="678"/>
      <c r="M5" s="679"/>
      <c r="N5" s="677" t="s">
        <v>368</v>
      </c>
      <c r="O5" s="678"/>
      <c r="P5" s="678"/>
      <c r="Q5" s="678"/>
      <c r="R5" s="678"/>
      <c r="S5" s="678"/>
      <c r="T5" s="679"/>
      <c r="U5" s="677" t="s">
        <v>369</v>
      </c>
      <c r="V5" s="678"/>
      <c r="W5" s="678"/>
      <c r="X5" s="678"/>
      <c r="Y5" s="678"/>
      <c r="Z5" s="678"/>
      <c r="AA5" s="679"/>
      <c r="AB5" s="678" t="s">
        <v>370</v>
      </c>
      <c r="AC5" s="678"/>
      <c r="AD5" s="678"/>
      <c r="AE5" s="678"/>
      <c r="AF5" s="678"/>
      <c r="AG5" s="678"/>
      <c r="AH5" s="679"/>
      <c r="AI5" s="677" t="s">
        <v>371</v>
      </c>
      <c r="AJ5" s="678"/>
      <c r="AK5" s="678"/>
      <c r="AL5" s="678"/>
      <c r="AM5" s="678"/>
      <c r="AN5" s="678"/>
      <c r="AO5" s="679"/>
      <c r="AP5" s="677" t="s">
        <v>372</v>
      </c>
      <c r="AQ5" s="678"/>
      <c r="AR5" s="678"/>
      <c r="AS5" s="678"/>
      <c r="AT5" s="678"/>
      <c r="AU5" s="678"/>
      <c r="AV5" s="679"/>
      <c r="AW5" s="671"/>
      <c r="AX5" s="299"/>
    </row>
    <row r="6" spans="1:50" ht="36" customHeight="1" x14ac:dyDescent="0.15">
      <c r="A6" s="299"/>
      <c r="B6" s="705"/>
      <c r="C6" s="705"/>
      <c r="D6" s="309"/>
      <c r="E6" s="310"/>
      <c r="F6" s="311"/>
      <c r="G6" s="680" t="s">
        <v>373</v>
      </c>
      <c r="H6" s="681"/>
      <c r="I6" s="681"/>
      <c r="J6" s="681"/>
      <c r="K6" s="681"/>
      <c r="L6" s="681"/>
      <c r="M6" s="682"/>
      <c r="N6" s="680" t="s">
        <v>374</v>
      </c>
      <c r="O6" s="681"/>
      <c r="P6" s="681"/>
      <c r="Q6" s="681"/>
      <c r="R6" s="681"/>
      <c r="S6" s="681"/>
      <c r="T6" s="682"/>
      <c r="U6" s="680" t="s">
        <v>375</v>
      </c>
      <c r="V6" s="681"/>
      <c r="W6" s="681"/>
      <c r="X6" s="681"/>
      <c r="Y6" s="681"/>
      <c r="Z6" s="681"/>
      <c r="AA6" s="682"/>
      <c r="AB6" s="681" t="s">
        <v>376</v>
      </c>
      <c r="AC6" s="681"/>
      <c r="AD6" s="681"/>
      <c r="AE6" s="681"/>
      <c r="AF6" s="681"/>
      <c r="AG6" s="681"/>
      <c r="AH6" s="682"/>
      <c r="AI6" s="680" t="s">
        <v>377</v>
      </c>
      <c r="AJ6" s="681"/>
      <c r="AK6" s="681"/>
      <c r="AL6" s="681"/>
      <c r="AM6" s="681"/>
      <c r="AN6" s="681"/>
      <c r="AO6" s="682"/>
      <c r="AP6" s="680" t="s">
        <v>378</v>
      </c>
      <c r="AQ6" s="681"/>
      <c r="AR6" s="681"/>
      <c r="AS6" s="681"/>
      <c r="AT6" s="681"/>
      <c r="AU6" s="681"/>
      <c r="AV6" s="682"/>
      <c r="AW6" s="671"/>
      <c r="AX6" s="299"/>
    </row>
    <row r="7" spans="1:50" ht="36" customHeight="1" x14ac:dyDescent="0.15">
      <c r="A7" s="299"/>
      <c r="B7" s="705"/>
      <c r="C7" s="705"/>
      <c r="D7" s="683" t="s">
        <v>379</v>
      </c>
      <c r="E7" s="685" t="s">
        <v>380</v>
      </c>
      <c r="F7" s="686"/>
      <c r="G7" s="687" t="s">
        <v>381</v>
      </c>
      <c r="H7" s="688"/>
      <c r="I7" s="688"/>
      <c r="J7" s="688"/>
      <c r="K7" s="688"/>
      <c r="L7" s="688"/>
      <c r="M7" s="689"/>
      <c r="N7" s="680" t="s">
        <v>382</v>
      </c>
      <c r="O7" s="681"/>
      <c r="P7" s="681"/>
      <c r="Q7" s="681"/>
      <c r="R7" s="681"/>
      <c r="S7" s="681"/>
      <c r="T7" s="682"/>
      <c r="U7" s="687" t="s">
        <v>383</v>
      </c>
      <c r="V7" s="688"/>
      <c r="W7" s="688"/>
      <c r="X7" s="688"/>
      <c r="Y7" s="688"/>
      <c r="Z7" s="688"/>
      <c r="AA7" s="689"/>
      <c r="AB7" s="681" t="s">
        <v>384</v>
      </c>
      <c r="AC7" s="681"/>
      <c r="AD7" s="681"/>
      <c r="AE7" s="681"/>
      <c r="AF7" s="681"/>
      <c r="AG7" s="681"/>
      <c r="AH7" s="682"/>
      <c r="AI7" s="680" t="s">
        <v>385</v>
      </c>
      <c r="AJ7" s="681"/>
      <c r="AK7" s="681"/>
      <c r="AL7" s="681"/>
      <c r="AM7" s="681"/>
      <c r="AN7" s="681"/>
      <c r="AO7" s="682"/>
      <c r="AP7" s="687" t="s">
        <v>386</v>
      </c>
      <c r="AQ7" s="688"/>
      <c r="AR7" s="688"/>
      <c r="AS7" s="688"/>
      <c r="AT7" s="688"/>
      <c r="AU7" s="688"/>
      <c r="AV7" s="689"/>
      <c r="AW7" s="671"/>
      <c r="AX7" s="299"/>
    </row>
    <row r="8" spans="1:50" ht="36" customHeight="1" x14ac:dyDescent="0.15">
      <c r="A8" s="299"/>
      <c r="B8" s="705"/>
      <c r="C8" s="705"/>
      <c r="D8" s="684"/>
      <c r="E8" s="314"/>
      <c r="F8" s="315"/>
      <c r="G8" s="690"/>
      <c r="H8" s="691"/>
      <c r="I8" s="691"/>
      <c r="J8" s="691"/>
      <c r="K8" s="691"/>
      <c r="L8" s="691"/>
      <c r="M8" s="692"/>
      <c r="N8" s="690" t="s">
        <v>387</v>
      </c>
      <c r="O8" s="691"/>
      <c r="P8" s="691"/>
      <c r="Q8" s="691"/>
      <c r="R8" s="691"/>
      <c r="S8" s="691"/>
      <c r="T8" s="692"/>
      <c r="U8" s="690" t="s">
        <v>388</v>
      </c>
      <c r="V8" s="691"/>
      <c r="W8" s="691"/>
      <c r="X8" s="691"/>
      <c r="Y8" s="691"/>
      <c r="Z8" s="691"/>
      <c r="AA8" s="692"/>
      <c r="AB8" s="691" t="s">
        <v>389</v>
      </c>
      <c r="AC8" s="691"/>
      <c r="AD8" s="691"/>
      <c r="AE8" s="691"/>
      <c r="AF8" s="691"/>
      <c r="AG8" s="691"/>
      <c r="AH8" s="692"/>
      <c r="AI8" s="690" t="s">
        <v>390</v>
      </c>
      <c r="AJ8" s="691"/>
      <c r="AK8" s="691"/>
      <c r="AL8" s="691"/>
      <c r="AM8" s="691"/>
      <c r="AN8" s="691"/>
      <c r="AO8" s="692"/>
      <c r="AP8" s="690"/>
      <c r="AQ8" s="691"/>
      <c r="AR8" s="691"/>
      <c r="AS8" s="691"/>
      <c r="AT8" s="691"/>
      <c r="AU8" s="691"/>
      <c r="AV8" s="692"/>
      <c r="AW8" s="671"/>
      <c r="AX8" s="299"/>
    </row>
    <row r="9" spans="1:50" ht="25.15" customHeight="1" x14ac:dyDescent="0.15">
      <c r="A9" s="299"/>
      <c r="B9" s="705"/>
      <c r="C9" s="705"/>
      <c r="D9" s="316" t="s">
        <v>54</v>
      </c>
      <c r="E9" s="317"/>
      <c r="F9" s="318"/>
      <c r="G9" s="319" t="s">
        <v>391</v>
      </c>
      <c r="H9" s="320">
        <v>1</v>
      </c>
      <c r="I9" s="320">
        <f>IF($F$27&gt;=2,2,"")</f>
        <v>2</v>
      </c>
      <c r="J9" s="320">
        <f>IF($F$27&gt;=3,3,"")</f>
        <v>3</v>
      </c>
      <c r="K9" s="320"/>
      <c r="L9" s="321"/>
      <c r="M9" s="322" t="str">
        <f>IF($F$27&gt;=6,6,"")</f>
        <v/>
      </c>
      <c r="N9" s="319" t="s">
        <v>391</v>
      </c>
      <c r="O9" s="320">
        <f>H$9</f>
        <v>1</v>
      </c>
      <c r="P9" s="320">
        <f>IF(I9=0,"",I$9)</f>
        <v>2</v>
      </c>
      <c r="Q9" s="320">
        <f>IF(J9=0,"",J$9)</f>
        <v>3</v>
      </c>
      <c r="R9" s="320" t="str">
        <f>IF(K9=0,"",K$9)</f>
        <v/>
      </c>
      <c r="S9" s="321" t="str">
        <f>IF(L9=0,"",L$9)</f>
        <v/>
      </c>
      <c r="T9" s="322" t="str">
        <f>IF(M9=0,"",M$9)</f>
        <v/>
      </c>
      <c r="U9" s="319" t="s">
        <v>391</v>
      </c>
      <c r="V9" s="320">
        <f>O$9</f>
        <v>1</v>
      </c>
      <c r="W9" s="320">
        <f>IF(P9=0,"",P$9)</f>
        <v>2</v>
      </c>
      <c r="X9" s="320">
        <f>IF(Q9=0,"",Q$9)</f>
        <v>3</v>
      </c>
      <c r="Y9" s="320" t="str">
        <f>IF(R9=0,"",R$9)</f>
        <v/>
      </c>
      <c r="Z9" s="321" t="str">
        <f>IF(S9=0,"",S$9)</f>
        <v/>
      </c>
      <c r="AA9" s="322" t="str">
        <f>IF(T9=0,"",T$9)</f>
        <v/>
      </c>
      <c r="AB9" s="319" t="s">
        <v>391</v>
      </c>
      <c r="AC9" s="320">
        <f>V$9</f>
        <v>1</v>
      </c>
      <c r="AD9" s="320">
        <f>IF(W9=0,"",W$9)</f>
        <v>2</v>
      </c>
      <c r="AE9" s="320">
        <f>IF(X9=0,"",X$9)</f>
        <v>3</v>
      </c>
      <c r="AF9" s="320" t="str">
        <f>IF(Y9=0,"",Y$9)</f>
        <v/>
      </c>
      <c r="AG9" s="321" t="str">
        <f>IF(Z9=0,"",Z$9)</f>
        <v/>
      </c>
      <c r="AH9" s="322" t="str">
        <f>IF(AA9=0,"",AA$9)</f>
        <v/>
      </c>
      <c r="AI9" s="319" t="s">
        <v>391</v>
      </c>
      <c r="AJ9" s="320">
        <f>AC$9</f>
        <v>1</v>
      </c>
      <c r="AK9" s="320">
        <f>IF(AD9=0,"",AD$9)</f>
        <v>2</v>
      </c>
      <c r="AL9" s="320">
        <f>IF(AE9=0,"",AE$9)</f>
        <v>3</v>
      </c>
      <c r="AM9" s="320" t="str">
        <f>IF(AF9=0,"",AF$9)</f>
        <v/>
      </c>
      <c r="AN9" s="321" t="str">
        <f>IF(AG9=0,"",AG$9)</f>
        <v/>
      </c>
      <c r="AO9" s="322" t="str">
        <f>IF(AH9=0,"",AH$9)</f>
        <v/>
      </c>
      <c r="AP9" s="319" t="s">
        <v>391</v>
      </c>
      <c r="AQ9" s="320">
        <f>AJ$9</f>
        <v>1</v>
      </c>
      <c r="AR9" s="320">
        <f>IF(AK9=0,"",AK$9)</f>
        <v>2</v>
      </c>
      <c r="AS9" s="320">
        <f>IF(AL9=0,"",AL$9)</f>
        <v>3</v>
      </c>
      <c r="AT9" s="320" t="str">
        <f>IF(AM9=0,"",AM$9)</f>
        <v/>
      </c>
      <c r="AU9" s="321" t="str">
        <f>IF(AN9=0,"",AN$9)</f>
        <v/>
      </c>
      <c r="AV9" s="323" t="str">
        <f>IF(AO9=0,"",AO$9)</f>
        <v/>
      </c>
      <c r="AW9" s="671"/>
      <c r="AX9" s="299"/>
    </row>
    <row r="10" spans="1:50" ht="25.15" customHeight="1" x14ac:dyDescent="0.15">
      <c r="A10" s="299"/>
      <c r="B10" s="705"/>
      <c r="C10" s="705"/>
      <c r="D10" s="693" t="s">
        <v>392</v>
      </c>
      <c r="E10" s="696" t="s">
        <v>393</v>
      </c>
      <c r="F10" s="697"/>
      <c r="G10" s="324">
        <v>1.7000000000000001E-2</v>
      </c>
      <c r="H10" s="325"/>
      <c r="I10" s="325"/>
      <c r="J10" s="325"/>
      <c r="K10" s="325"/>
      <c r="L10" s="325"/>
      <c r="M10" s="326"/>
      <c r="N10" s="324">
        <v>5.0000000000000001E-3</v>
      </c>
      <c r="O10" s="325"/>
      <c r="P10" s="325"/>
      <c r="Q10" s="325"/>
      <c r="R10" s="325"/>
      <c r="S10" s="325"/>
      <c r="T10" s="326"/>
      <c r="U10" s="324">
        <v>1E-3</v>
      </c>
      <c r="V10" s="325"/>
      <c r="W10" s="325"/>
      <c r="X10" s="325"/>
      <c r="Y10" s="325"/>
      <c r="Z10" s="325"/>
      <c r="AA10" s="326"/>
      <c r="AB10" s="324">
        <v>1.7000000000000001E-2</v>
      </c>
      <c r="AC10" s="325"/>
      <c r="AD10" s="325"/>
      <c r="AE10" s="325"/>
      <c r="AF10" s="325"/>
      <c r="AG10" s="325"/>
      <c r="AH10" s="326"/>
      <c r="AI10" s="324">
        <v>5.0000000000000001E-3</v>
      </c>
      <c r="AJ10" s="325" t="s">
        <v>394</v>
      </c>
      <c r="AK10" s="325" t="s">
        <v>394</v>
      </c>
      <c r="AL10" s="325" t="s">
        <v>394</v>
      </c>
      <c r="AM10" s="325"/>
      <c r="AN10" s="325"/>
      <c r="AO10" s="326"/>
      <c r="AP10" s="324">
        <v>1E-3</v>
      </c>
      <c r="AQ10" s="325"/>
      <c r="AR10" s="325"/>
      <c r="AS10" s="325"/>
      <c r="AT10" s="325"/>
      <c r="AU10" s="325"/>
      <c r="AV10" s="326"/>
      <c r="AW10" s="671"/>
      <c r="AX10" s="299"/>
    </row>
    <row r="11" spans="1:50" ht="25.15" customHeight="1" x14ac:dyDescent="0.15">
      <c r="A11" s="299"/>
      <c r="B11" s="705"/>
      <c r="C11" s="705"/>
      <c r="D11" s="694"/>
      <c r="E11" s="698" t="s">
        <v>395</v>
      </c>
      <c r="F11" s="699"/>
      <c r="G11" s="327">
        <v>6.0000000000000001E-3</v>
      </c>
      <c r="H11" s="328"/>
      <c r="I11" s="328"/>
      <c r="J11" s="328"/>
      <c r="K11" s="328"/>
      <c r="L11" s="328"/>
      <c r="M11" s="329"/>
      <c r="N11" s="327">
        <v>2E-3</v>
      </c>
      <c r="O11" s="328"/>
      <c r="P11" s="328"/>
      <c r="Q11" s="328"/>
      <c r="R11" s="328"/>
      <c r="S11" s="328"/>
      <c r="T11" s="329"/>
      <c r="U11" s="327">
        <v>0</v>
      </c>
      <c r="V11" s="328"/>
      <c r="W11" s="328"/>
      <c r="X11" s="328"/>
      <c r="Y11" s="328"/>
      <c r="Z11" s="328"/>
      <c r="AA11" s="329"/>
      <c r="AB11" s="327">
        <v>6.0000000000000001E-3</v>
      </c>
      <c r="AC11" s="328"/>
      <c r="AD11" s="328"/>
      <c r="AE11" s="328"/>
      <c r="AF11" s="328"/>
      <c r="AG11" s="328"/>
      <c r="AH11" s="329"/>
      <c r="AI11" s="327">
        <v>2E-3</v>
      </c>
      <c r="AJ11" s="328"/>
      <c r="AK11" s="328"/>
      <c r="AL11" s="328"/>
      <c r="AM11" s="328"/>
      <c r="AN11" s="328"/>
      <c r="AO11" s="329"/>
      <c r="AP11" s="327">
        <v>0</v>
      </c>
      <c r="AQ11" s="328"/>
      <c r="AR11" s="328"/>
      <c r="AS11" s="328"/>
      <c r="AT11" s="328"/>
      <c r="AU11" s="328"/>
      <c r="AV11" s="329"/>
      <c r="AW11" s="671"/>
      <c r="AX11" s="299"/>
    </row>
    <row r="12" spans="1:50" ht="25.15" customHeight="1" x14ac:dyDescent="0.15">
      <c r="A12" s="299"/>
      <c r="B12" s="705"/>
      <c r="C12" s="705"/>
      <c r="D12" s="694"/>
      <c r="E12" s="698" t="s">
        <v>396</v>
      </c>
      <c r="F12" s="699"/>
      <c r="G12" s="327">
        <v>2E-3</v>
      </c>
      <c r="H12" s="328"/>
      <c r="I12" s="328"/>
      <c r="J12" s="328"/>
      <c r="K12" s="328"/>
      <c r="L12" s="328"/>
      <c r="M12" s="329"/>
      <c r="N12" s="327">
        <v>1E-3</v>
      </c>
      <c r="O12" s="328"/>
      <c r="P12" s="328"/>
      <c r="Q12" s="328"/>
      <c r="R12" s="328"/>
      <c r="S12" s="328"/>
      <c r="T12" s="329"/>
      <c r="U12" s="327">
        <v>0</v>
      </c>
      <c r="V12" s="328"/>
      <c r="W12" s="328"/>
      <c r="X12" s="328"/>
      <c r="Y12" s="328"/>
      <c r="Z12" s="328"/>
      <c r="AA12" s="329"/>
      <c r="AB12" s="327">
        <v>2E-3</v>
      </c>
      <c r="AC12" s="328"/>
      <c r="AD12" s="328"/>
      <c r="AE12" s="328"/>
      <c r="AF12" s="328"/>
      <c r="AG12" s="328"/>
      <c r="AH12" s="329"/>
      <c r="AI12" s="327">
        <v>1E-3</v>
      </c>
      <c r="AJ12" s="328"/>
      <c r="AK12" s="328"/>
      <c r="AL12" s="328"/>
      <c r="AM12" s="328"/>
      <c r="AN12" s="328"/>
      <c r="AO12" s="329"/>
      <c r="AP12" s="327">
        <v>0</v>
      </c>
      <c r="AQ12" s="328"/>
      <c r="AR12" s="328"/>
      <c r="AS12" s="328"/>
      <c r="AT12" s="328"/>
      <c r="AU12" s="328"/>
      <c r="AV12" s="329"/>
      <c r="AW12" s="671"/>
      <c r="AX12" s="299"/>
    </row>
    <row r="13" spans="1:50" ht="25.15" customHeight="1" x14ac:dyDescent="0.15">
      <c r="A13" s="299"/>
      <c r="B13" s="700"/>
      <c r="C13" s="705"/>
      <c r="D13" s="695"/>
      <c r="E13" s="701" t="s">
        <v>397</v>
      </c>
      <c r="F13" s="702"/>
      <c r="G13" s="330">
        <v>0</v>
      </c>
      <c r="H13" s="331" t="s">
        <v>394</v>
      </c>
      <c r="I13" s="331" t="s">
        <v>394</v>
      </c>
      <c r="J13" s="331" t="s">
        <v>394</v>
      </c>
      <c r="K13" s="331"/>
      <c r="L13" s="331"/>
      <c r="M13" s="332"/>
      <c r="N13" s="330">
        <v>0</v>
      </c>
      <c r="O13" s="331" t="s">
        <v>394</v>
      </c>
      <c r="P13" s="331" t="s">
        <v>394</v>
      </c>
      <c r="Q13" s="331" t="s">
        <v>394</v>
      </c>
      <c r="R13" s="331"/>
      <c r="S13" s="331"/>
      <c r="T13" s="332"/>
      <c r="U13" s="330">
        <v>0</v>
      </c>
      <c r="V13" s="331" t="s">
        <v>394</v>
      </c>
      <c r="W13" s="331" t="s">
        <v>394</v>
      </c>
      <c r="X13" s="331" t="s">
        <v>394</v>
      </c>
      <c r="Y13" s="331"/>
      <c r="Z13" s="331"/>
      <c r="AA13" s="332"/>
      <c r="AB13" s="330">
        <v>0</v>
      </c>
      <c r="AC13" s="331" t="s">
        <v>394</v>
      </c>
      <c r="AD13" s="331" t="s">
        <v>394</v>
      </c>
      <c r="AE13" s="331" t="s">
        <v>394</v>
      </c>
      <c r="AF13" s="331"/>
      <c r="AG13" s="331"/>
      <c r="AH13" s="332"/>
      <c r="AI13" s="330">
        <v>0</v>
      </c>
      <c r="AJ13" s="331"/>
      <c r="AK13" s="331"/>
      <c r="AL13" s="331"/>
      <c r="AM13" s="331"/>
      <c r="AN13" s="331"/>
      <c r="AO13" s="332"/>
      <c r="AP13" s="330">
        <v>0</v>
      </c>
      <c r="AQ13" s="331" t="s">
        <v>394</v>
      </c>
      <c r="AR13" s="331" t="s">
        <v>394</v>
      </c>
      <c r="AS13" s="331" t="s">
        <v>394</v>
      </c>
      <c r="AT13" s="331"/>
      <c r="AU13" s="331"/>
      <c r="AV13" s="332"/>
      <c r="AW13" s="671"/>
      <c r="AX13" s="299"/>
    </row>
    <row r="14" spans="1:50" ht="25.15" customHeight="1" x14ac:dyDescent="0.15">
      <c r="A14" s="299"/>
      <c r="B14" s="700"/>
      <c r="C14" s="705"/>
      <c r="D14" s="693" t="s">
        <v>398</v>
      </c>
      <c r="E14" s="703" t="s">
        <v>399</v>
      </c>
      <c r="F14" s="704"/>
      <c r="G14" s="324">
        <v>0.05</v>
      </c>
      <c r="H14" s="325"/>
      <c r="I14" s="325"/>
      <c r="J14" s="325"/>
      <c r="K14" s="325"/>
      <c r="L14" s="325"/>
      <c r="M14" s="326"/>
      <c r="N14" s="324">
        <v>1.4999999999999999E-2</v>
      </c>
      <c r="O14" s="325"/>
      <c r="P14" s="325"/>
      <c r="Q14" s="325"/>
      <c r="R14" s="325"/>
      <c r="S14" s="325"/>
      <c r="T14" s="326"/>
      <c r="U14" s="324">
        <v>4.0000000000000001E-3</v>
      </c>
      <c r="V14" s="325"/>
      <c r="W14" s="325"/>
      <c r="X14" s="325"/>
      <c r="Y14" s="325"/>
      <c r="Z14" s="325"/>
      <c r="AA14" s="326"/>
      <c r="AB14" s="324">
        <v>0.05</v>
      </c>
      <c r="AC14" s="325"/>
      <c r="AD14" s="325"/>
      <c r="AE14" s="325"/>
      <c r="AF14" s="325"/>
      <c r="AG14" s="325"/>
      <c r="AH14" s="326"/>
      <c r="AI14" s="324">
        <v>1.4999999999999999E-2</v>
      </c>
      <c r="AJ14" s="325" t="s">
        <v>394</v>
      </c>
      <c r="AK14" s="325" t="s">
        <v>394</v>
      </c>
      <c r="AL14" s="325" t="s">
        <v>394</v>
      </c>
      <c r="AM14" s="325"/>
      <c r="AN14" s="325"/>
      <c r="AO14" s="326"/>
      <c r="AP14" s="324">
        <v>4.0000000000000001E-3</v>
      </c>
      <c r="AQ14" s="325"/>
      <c r="AR14" s="325"/>
      <c r="AS14" s="325"/>
      <c r="AT14" s="325"/>
      <c r="AU14" s="325"/>
      <c r="AV14" s="326"/>
      <c r="AW14" s="671"/>
      <c r="AX14" s="299"/>
    </row>
    <row r="15" spans="1:50" ht="25.15" customHeight="1" x14ac:dyDescent="0.15">
      <c r="A15" s="299"/>
      <c r="B15" s="700"/>
      <c r="C15" s="705"/>
      <c r="D15" s="694"/>
      <c r="E15" s="698" t="s">
        <v>395</v>
      </c>
      <c r="F15" s="699"/>
      <c r="G15" s="327">
        <v>1.7000000000000001E-2</v>
      </c>
      <c r="H15" s="328"/>
      <c r="I15" s="328"/>
      <c r="J15" s="328"/>
      <c r="K15" s="328"/>
      <c r="L15" s="328"/>
      <c r="M15" s="329"/>
      <c r="N15" s="327">
        <v>5.0000000000000001E-3</v>
      </c>
      <c r="O15" s="328"/>
      <c r="P15" s="328"/>
      <c r="Q15" s="328"/>
      <c r="R15" s="328"/>
      <c r="S15" s="328"/>
      <c r="T15" s="329"/>
      <c r="U15" s="327">
        <v>1E-3</v>
      </c>
      <c r="V15" s="328"/>
      <c r="W15" s="328"/>
      <c r="X15" s="328"/>
      <c r="Y15" s="328"/>
      <c r="Z15" s="328"/>
      <c r="AA15" s="329"/>
      <c r="AB15" s="327">
        <v>1.7000000000000001E-2</v>
      </c>
      <c r="AC15" s="328"/>
      <c r="AD15" s="328"/>
      <c r="AE15" s="328"/>
      <c r="AF15" s="328"/>
      <c r="AG15" s="328"/>
      <c r="AH15" s="329"/>
      <c r="AI15" s="327">
        <v>5.0000000000000001E-3</v>
      </c>
      <c r="AJ15" s="328"/>
      <c r="AK15" s="328"/>
      <c r="AL15" s="328"/>
      <c r="AM15" s="328"/>
      <c r="AN15" s="328"/>
      <c r="AO15" s="329"/>
      <c r="AP15" s="327">
        <v>1E-3</v>
      </c>
      <c r="AQ15" s="328"/>
      <c r="AR15" s="328"/>
      <c r="AS15" s="328"/>
      <c r="AT15" s="328"/>
      <c r="AU15" s="328"/>
      <c r="AV15" s="329"/>
      <c r="AW15" s="671"/>
      <c r="AX15" s="299"/>
    </row>
    <row r="16" spans="1:50" ht="25.15" customHeight="1" x14ac:dyDescent="0.15">
      <c r="A16" s="299"/>
      <c r="B16" s="705"/>
      <c r="C16" s="705"/>
      <c r="D16" s="694"/>
      <c r="E16" s="698" t="s">
        <v>396</v>
      </c>
      <c r="F16" s="699"/>
      <c r="G16" s="327">
        <v>6.0000000000000001E-3</v>
      </c>
      <c r="H16" s="328"/>
      <c r="I16" s="328"/>
      <c r="J16" s="328"/>
      <c r="K16" s="328"/>
      <c r="L16" s="328"/>
      <c r="M16" s="329"/>
      <c r="N16" s="327">
        <v>2E-3</v>
      </c>
      <c r="O16" s="328"/>
      <c r="P16" s="328"/>
      <c r="Q16" s="328"/>
      <c r="R16" s="328"/>
      <c r="S16" s="328"/>
      <c r="T16" s="329"/>
      <c r="U16" s="327">
        <v>0</v>
      </c>
      <c r="V16" s="328"/>
      <c r="W16" s="328"/>
      <c r="X16" s="328"/>
      <c r="Y16" s="328"/>
      <c r="Z16" s="328"/>
      <c r="AA16" s="329"/>
      <c r="AB16" s="327">
        <v>6.0000000000000001E-3</v>
      </c>
      <c r="AC16" s="328"/>
      <c r="AD16" s="328"/>
      <c r="AE16" s="328"/>
      <c r="AF16" s="328"/>
      <c r="AG16" s="328"/>
      <c r="AH16" s="329"/>
      <c r="AI16" s="327">
        <v>2E-3</v>
      </c>
      <c r="AJ16" s="328"/>
      <c r="AK16" s="328"/>
      <c r="AL16" s="328"/>
      <c r="AM16" s="328"/>
      <c r="AN16" s="328"/>
      <c r="AO16" s="329"/>
      <c r="AP16" s="327">
        <v>0</v>
      </c>
      <c r="AQ16" s="328"/>
      <c r="AR16" s="328"/>
      <c r="AS16" s="328"/>
      <c r="AT16" s="328"/>
      <c r="AU16" s="328"/>
      <c r="AV16" s="329"/>
      <c r="AW16" s="671"/>
      <c r="AX16" s="299"/>
    </row>
    <row r="17" spans="1:50" ht="25.15" customHeight="1" x14ac:dyDescent="0.15">
      <c r="A17" s="299"/>
      <c r="B17" s="705"/>
      <c r="C17" s="705"/>
      <c r="D17" s="695"/>
      <c r="E17" s="701" t="s">
        <v>397</v>
      </c>
      <c r="F17" s="702"/>
      <c r="G17" s="330">
        <v>0</v>
      </c>
      <c r="H17" s="331" t="s">
        <v>394</v>
      </c>
      <c r="I17" s="331" t="s">
        <v>394</v>
      </c>
      <c r="J17" s="331" t="s">
        <v>394</v>
      </c>
      <c r="K17" s="331"/>
      <c r="L17" s="331"/>
      <c r="M17" s="332"/>
      <c r="N17" s="330">
        <v>0</v>
      </c>
      <c r="O17" s="331" t="s">
        <v>394</v>
      </c>
      <c r="P17" s="331" t="s">
        <v>394</v>
      </c>
      <c r="Q17" s="331" t="s">
        <v>394</v>
      </c>
      <c r="R17" s="331"/>
      <c r="S17" s="331"/>
      <c r="T17" s="332"/>
      <c r="U17" s="330">
        <v>0</v>
      </c>
      <c r="V17" s="331" t="s">
        <v>394</v>
      </c>
      <c r="W17" s="331" t="s">
        <v>394</v>
      </c>
      <c r="X17" s="331" t="s">
        <v>394</v>
      </c>
      <c r="Y17" s="331"/>
      <c r="Z17" s="331"/>
      <c r="AA17" s="332"/>
      <c r="AB17" s="330">
        <v>0</v>
      </c>
      <c r="AC17" s="331" t="s">
        <v>394</v>
      </c>
      <c r="AD17" s="331" t="s">
        <v>394</v>
      </c>
      <c r="AE17" s="331" t="s">
        <v>394</v>
      </c>
      <c r="AF17" s="331"/>
      <c r="AG17" s="331"/>
      <c r="AH17" s="332"/>
      <c r="AI17" s="330">
        <v>0</v>
      </c>
      <c r="AJ17" s="331"/>
      <c r="AK17" s="331"/>
      <c r="AL17" s="331"/>
      <c r="AM17" s="331"/>
      <c r="AN17" s="331"/>
      <c r="AO17" s="332"/>
      <c r="AP17" s="330">
        <v>0</v>
      </c>
      <c r="AQ17" s="331">
        <v>1</v>
      </c>
      <c r="AR17" s="331" t="s">
        <v>394</v>
      </c>
      <c r="AS17" s="331" t="s">
        <v>394</v>
      </c>
      <c r="AT17" s="331"/>
      <c r="AU17" s="331"/>
      <c r="AV17" s="332"/>
      <c r="AW17" s="671"/>
      <c r="AX17" s="299"/>
    </row>
    <row r="18" spans="1:50" ht="25.15" customHeight="1" x14ac:dyDescent="0.15">
      <c r="A18" s="299"/>
      <c r="B18" s="705"/>
      <c r="C18" s="705"/>
      <c r="D18" s="693" t="s">
        <v>400</v>
      </c>
      <c r="E18" s="696" t="s">
        <v>401</v>
      </c>
      <c r="F18" s="697"/>
      <c r="G18" s="324">
        <v>0.15</v>
      </c>
      <c r="H18" s="325"/>
      <c r="I18" s="325"/>
      <c r="J18" s="325"/>
      <c r="K18" s="325"/>
      <c r="L18" s="325"/>
      <c r="M18" s="326"/>
      <c r="N18" s="324">
        <v>4.4999999999999998E-2</v>
      </c>
      <c r="O18" s="325"/>
      <c r="P18" s="325"/>
      <c r="Q18" s="325"/>
      <c r="R18" s="325"/>
      <c r="S18" s="325"/>
      <c r="T18" s="326"/>
      <c r="U18" s="324">
        <v>1.0999999999999999E-2</v>
      </c>
      <c r="V18" s="325"/>
      <c r="W18" s="325"/>
      <c r="X18" s="325"/>
      <c r="Y18" s="325"/>
      <c r="Z18" s="325"/>
      <c r="AA18" s="326"/>
      <c r="AB18" s="324">
        <v>0.15</v>
      </c>
      <c r="AC18" s="325"/>
      <c r="AD18" s="325"/>
      <c r="AE18" s="325"/>
      <c r="AF18" s="325"/>
      <c r="AG18" s="325"/>
      <c r="AH18" s="326"/>
      <c r="AI18" s="324">
        <v>4.4999999999999998E-2</v>
      </c>
      <c r="AJ18" s="325" t="s">
        <v>394</v>
      </c>
      <c r="AK18" s="325" t="s">
        <v>394</v>
      </c>
      <c r="AL18" s="325" t="s">
        <v>394</v>
      </c>
      <c r="AM18" s="325"/>
      <c r="AN18" s="325"/>
      <c r="AO18" s="326"/>
      <c r="AP18" s="324">
        <v>1.0999999999999999E-2</v>
      </c>
      <c r="AQ18" s="325"/>
      <c r="AR18" s="325"/>
      <c r="AS18" s="325"/>
      <c r="AT18" s="325"/>
      <c r="AU18" s="325"/>
      <c r="AV18" s="326"/>
      <c r="AW18" s="671"/>
      <c r="AX18" s="299"/>
    </row>
    <row r="19" spans="1:50" ht="25.15" customHeight="1" x14ac:dyDescent="0.15">
      <c r="A19" s="299"/>
      <c r="B19" s="705"/>
      <c r="C19" s="705"/>
      <c r="D19" s="694"/>
      <c r="E19" s="698" t="s">
        <v>395</v>
      </c>
      <c r="F19" s="699"/>
      <c r="G19" s="327">
        <v>0.05</v>
      </c>
      <c r="H19" s="328"/>
      <c r="I19" s="328"/>
      <c r="J19" s="328"/>
      <c r="K19" s="328"/>
      <c r="L19" s="328"/>
      <c r="M19" s="329"/>
      <c r="N19" s="327">
        <v>1.4999999999999999E-2</v>
      </c>
      <c r="O19" s="328"/>
      <c r="P19" s="328"/>
      <c r="Q19" s="328"/>
      <c r="R19" s="328"/>
      <c r="S19" s="328"/>
      <c r="T19" s="329"/>
      <c r="U19" s="327">
        <v>4.0000000000000001E-3</v>
      </c>
      <c r="V19" s="328"/>
      <c r="W19" s="328"/>
      <c r="X19" s="328"/>
      <c r="Y19" s="328"/>
      <c r="Z19" s="328"/>
      <c r="AA19" s="329"/>
      <c r="AB19" s="327">
        <v>0.05</v>
      </c>
      <c r="AC19" s="328"/>
      <c r="AD19" s="328"/>
      <c r="AE19" s="328"/>
      <c r="AF19" s="328"/>
      <c r="AG19" s="328"/>
      <c r="AH19" s="329"/>
      <c r="AI19" s="327">
        <v>1.4999999999999999E-2</v>
      </c>
      <c r="AJ19" s="328"/>
      <c r="AK19" s="328"/>
      <c r="AL19" s="328"/>
      <c r="AM19" s="328"/>
      <c r="AN19" s="328"/>
      <c r="AO19" s="329"/>
      <c r="AP19" s="327">
        <v>4.0000000000000001E-3</v>
      </c>
      <c r="AQ19" s="328"/>
      <c r="AR19" s="328"/>
      <c r="AS19" s="328"/>
      <c r="AT19" s="328"/>
      <c r="AU19" s="328"/>
      <c r="AV19" s="329"/>
      <c r="AW19" s="671"/>
      <c r="AX19" s="299"/>
    </row>
    <row r="20" spans="1:50" ht="25.15" customHeight="1" x14ac:dyDescent="0.15">
      <c r="A20" s="299"/>
      <c r="B20" s="705"/>
      <c r="C20" s="705"/>
      <c r="D20" s="694"/>
      <c r="E20" s="698" t="s">
        <v>396</v>
      </c>
      <c r="F20" s="699"/>
      <c r="G20" s="327">
        <v>1.7000000000000001E-2</v>
      </c>
      <c r="H20" s="328"/>
      <c r="I20" s="328"/>
      <c r="J20" s="328"/>
      <c r="K20" s="328"/>
      <c r="L20" s="328"/>
      <c r="M20" s="329"/>
      <c r="N20" s="327">
        <v>5.0000000000000001E-3</v>
      </c>
      <c r="O20" s="328"/>
      <c r="P20" s="328"/>
      <c r="Q20" s="328"/>
      <c r="R20" s="328"/>
      <c r="S20" s="328"/>
      <c r="T20" s="329"/>
      <c r="U20" s="327">
        <v>1E-3</v>
      </c>
      <c r="V20" s="328"/>
      <c r="W20" s="328"/>
      <c r="X20" s="328"/>
      <c r="Y20" s="328"/>
      <c r="Z20" s="328"/>
      <c r="AA20" s="329"/>
      <c r="AB20" s="327">
        <v>1.7000000000000001E-2</v>
      </c>
      <c r="AC20" s="328"/>
      <c r="AD20" s="328"/>
      <c r="AE20" s="328"/>
      <c r="AF20" s="328"/>
      <c r="AG20" s="328"/>
      <c r="AH20" s="329"/>
      <c r="AI20" s="327">
        <v>5.0000000000000001E-3</v>
      </c>
      <c r="AJ20" s="328"/>
      <c r="AK20" s="328"/>
      <c r="AL20" s="328"/>
      <c r="AM20" s="328"/>
      <c r="AN20" s="328"/>
      <c r="AO20" s="329"/>
      <c r="AP20" s="327">
        <v>1E-3</v>
      </c>
      <c r="AQ20" s="328"/>
      <c r="AR20" s="328"/>
      <c r="AS20" s="328"/>
      <c r="AT20" s="328"/>
      <c r="AU20" s="328"/>
      <c r="AV20" s="329"/>
      <c r="AW20" s="671"/>
      <c r="AX20" s="299"/>
    </row>
    <row r="21" spans="1:50" ht="25.15" customHeight="1" x14ac:dyDescent="0.15">
      <c r="A21" s="299"/>
      <c r="B21" s="705"/>
      <c r="C21" s="705"/>
      <c r="D21" s="695"/>
      <c r="E21" s="701" t="s">
        <v>397</v>
      </c>
      <c r="F21" s="702"/>
      <c r="G21" s="330">
        <v>0</v>
      </c>
      <c r="H21" s="331" t="s">
        <v>394</v>
      </c>
      <c r="I21" s="331" t="s">
        <v>394</v>
      </c>
      <c r="J21" s="331" t="s">
        <v>394</v>
      </c>
      <c r="K21" s="331"/>
      <c r="L21" s="331"/>
      <c r="M21" s="332"/>
      <c r="N21" s="330">
        <v>0</v>
      </c>
      <c r="O21" s="331" t="s">
        <v>394</v>
      </c>
      <c r="P21" s="331" t="s">
        <v>394</v>
      </c>
      <c r="Q21" s="331" t="s">
        <v>394</v>
      </c>
      <c r="R21" s="331"/>
      <c r="S21" s="331"/>
      <c r="T21" s="332"/>
      <c r="U21" s="330">
        <v>0</v>
      </c>
      <c r="V21" s="331" t="s">
        <v>394</v>
      </c>
      <c r="W21" s="331" t="s">
        <v>394</v>
      </c>
      <c r="X21" s="331" t="s">
        <v>394</v>
      </c>
      <c r="Y21" s="331"/>
      <c r="Z21" s="331"/>
      <c r="AA21" s="332"/>
      <c r="AB21" s="330">
        <v>0</v>
      </c>
      <c r="AC21" s="331" t="s">
        <v>394</v>
      </c>
      <c r="AD21" s="331" t="s">
        <v>394</v>
      </c>
      <c r="AE21" s="331" t="s">
        <v>394</v>
      </c>
      <c r="AF21" s="331"/>
      <c r="AG21" s="331"/>
      <c r="AH21" s="332"/>
      <c r="AI21" s="330">
        <v>0</v>
      </c>
      <c r="AJ21" s="331"/>
      <c r="AK21" s="331"/>
      <c r="AL21" s="331"/>
      <c r="AM21" s="331"/>
      <c r="AN21" s="331"/>
      <c r="AO21" s="332"/>
      <c r="AP21" s="330">
        <v>0</v>
      </c>
      <c r="AQ21" s="331" t="s">
        <v>394</v>
      </c>
      <c r="AR21" s="331" t="s">
        <v>394</v>
      </c>
      <c r="AS21" s="331" t="s">
        <v>394</v>
      </c>
      <c r="AT21" s="331"/>
      <c r="AU21" s="331"/>
      <c r="AV21" s="332"/>
      <c r="AW21" s="671"/>
      <c r="AX21" s="299"/>
    </row>
    <row r="22" spans="1:50" ht="25.15" customHeight="1" x14ac:dyDescent="0.15">
      <c r="A22" s="299"/>
      <c r="B22" s="705"/>
      <c r="C22" s="705"/>
      <c r="D22" s="333" t="s">
        <v>391</v>
      </c>
      <c r="E22" s="706" t="s">
        <v>402</v>
      </c>
      <c r="F22" s="707"/>
      <c r="G22" s="334">
        <f>G10*H31+G11*H32+G12*H33+G14*H35+G15*H36+G16*H37+G18*H39+G19*H40+G20*H41</f>
        <v>0</v>
      </c>
      <c r="H22" s="711">
        <f>IF($F$27&gt;=2,G10*I31+G11*I32+G12*I33+G14*I35+G15*I36+G16*I37+G18*I39+G19*I40+G20*I41,"")</f>
        <v>0</v>
      </c>
      <c r="I22" s="711"/>
      <c r="J22" s="711"/>
      <c r="K22" s="712">
        <f>IF($F$27&gt;=3,G10*J31+G11*J32+G12*J33+G14*J35+G15*J36+G16*J37+G18*J39+G19*J40+G20*J41,"")</f>
        <v>0</v>
      </c>
      <c r="L22" s="712"/>
      <c r="M22" s="713"/>
      <c r="N22" s="334">
        <f>N10*O31+N11*O32+N12*O33+N14*O35+N15*O36+N16*O37+N18*O39+N19*O40+N20*O41</f>
        <v>0</v>
      </c>
      <c r="O22" s="711">
        <f>IF($F$27&gt;=2,N10*P31+N11*P32+N12*P33+N14*P35+N15*P36+N16*P37+N18*P39+N19*P40+N20*P41,"")</f>
        <v>0</v>
      </c>
      <c r="P22" s="711"/>
      <c r="Q22" s="711"/>
      <c r="R22" s="712">
        <f>IF($F$27&gt;=3,N10*Q31+N11*Q32+N12*Q33+N14*Q35+N15*Q36+N16*Q37+N18*Q39+N19*Q40+N20*Q41,"")</f>
        <v>0</v>
      </c>
      <c r="S22" s="712"/>
      <c r="T22" s="713"/>
      <c r="U22" s="334">
        <f>U10*V31+U11*V32+U12*V33+U14*V35+U15*V36+U16*V37+U18*V39+U19*V40+U20*V41</f>
        <v>0</v>
      </c>
      <c r="V22" s="711">
        <f>IF($F$27&gt;=2,U10*W31+U11*W32+U12*W33+U14*W35+U15*W36+U16*W37+U18*W39+U19*W40+U20*W41,"")</f>
        <v>0</v>
      </c>
      <c r="W22" s="711"/>
      <c r="X22" s="711"/>
      <c r="Y22" s="712">
        <f>IF($F$27&gt;=3,U10*X31+U11*X32+U12*X33+U14*X35+U15*X36+U16*X37+U18*X39+U19*X40+U20*X41,"")</f>
        <v>0</v>
      </c>
      <c r="Z22" s="712"/>
      <c r="AA22" s="713"/>
      <c r="AB22" s="334">
        <f>AB10*AC31+AB11*AC32+AB12*AC33+AB14*AC35+AB15*AC36+AB16*AC37+AB18*AC39+AB19*AC40+AB20*AC41</f>
        <v>0</v>
      </c>
      <c r="AC22" s="711">
        <f>IF($F$27&gt;=2,AB10*AD31+AB11*AD32+AB12*AD33+AB14*AD35+AB15*AD36+AB16*AD37+AB18*AD39+AB19*AD40+AB20*AD41,"")</f>
        <v>0</v>
      </c>
      <c r="AD22" s="711"/>
      <c r="AE22" s="711"/>
      <c r="AF22" s="712">
        <f>IF($F$27&gt;=3,AB10*AE31+AB11*AE32+AB12*AE33+AB14*AE35+AB15*AE36+AB16*AE37+AB18*AE39+AB19*AE40+AB20*AE41,"")</f>
        <v>0</v>
      </c>
      <c r="AG22" s="712"/>
      <c r="AH22" s="713"/>
      <c r="AI22" s="334">
        <f>AI10*AJ31+AI11*AJ32+AI12*AJ33+AI14*AJ35+AI15*AJ36+AI16*AJ37+AI18*AJ39+AI19*AJ40+AI20*AJ41</f>
        <v>6.5000000000000002E-2</v>
      </c>
      <c r="AJ22" s="711">
        <f>IF($F$27&gt;=2,AI10*AK31+AI11*AK32+AI12*AK33+AI14*AK35+AI15*AK36+AI16*AK37+AI18*AK39+AI19*AK40+AI20*AK41,"")</f>
        <v>6.5000000000000002E-2</v>
      </c>
      <c r="AK22" s="711"/>
      <c r="AL22" s="711"/>
      <c r="AM22" s="712">
        <f>IF($F$27&gt;=3,AI10*AL31+AI11*AL32+AI12*AL33+AI14*AL35+AI15*AL36+AI16*AL37+AI18*AL39+AI19*AL40+AI20*AL41,"")</f>
        <v>6.5000000000000002E-2</v>
      </c>
      <c r="AN22" s="712"/>
      <c r="AO22" s="713"/>
      <c r="AP22" s="334">
        <f>AP10*AQ31+AP11*AQ32+AP12*AQ33+AP14*AQ35+AP15*AQ36+AP16*AQ37+AP18*AQ39+AP19*AQ40+AP20*AQ41</f>
        <v>0</v>
      </c>
      <c r="AQ22" s="711">
        <f>IF($F$27&gt;=2,AP10*AR31+AP11*AR32+AP12*AR33+AP14*AR35+AP15*AR36+AP16*AR37+AP18*AR39+AP19*AR40+AP20*AR41,"")</f>
        <v>0</v>
      </c>
      <c r="AR22" s="711"/>
      <c r="AS22" s="711"/>
      <c r="AT22" s="712">
        <f>IF($F$27&gt;=3,AP10*AS31+AP11*AS32+AP12*AS33+AP14*AS35+AP15*AS36+AP16*AS37+AP18*AS39+AP19*AS40+AP20*AS41,"")</f>
        <v>0</v>
      </c>
      <c r="AU22" s="712"/>
      <c r="AV22" s="713"/>
      <c r="AW22" s="671"/>
      <c r="AX22" s="299"/>
    </row>
    <row r="23" spans="1:50" ht="25.15" customHeight="1" x14ac:dyDescent="0.15">
      <c r="A23" s="299"/>
      <c r="B23" s="705"/>
      <c r="C23" s="705"/>
      <c r="D23" s="714" t="s">
        <v>403</v>
      </c>
      <c r="E23" s="708"/>
      <c r="F23" s="709"/>
      <c r="G23" s="335"/>
      <c r="H23" s="716"/>
      <c r="I23" s="716"/>
      <c r="J23" s="716"/>
      <c r="K23" s="717" t="str">
        <f>IF($F$27&gt;=6,G10*M31+G11*M32+G12*M33+G14*M35+G15*M36+G16*M37+G18*M39+G19*M40+G20*M41,"")</f>
        <v/>
      </c>
      <c r="L23" s="717"/>
      <c r="M23" s="718"/>
      <c r="N23" s="335"/>
      <c r="O23" s="716"/>
      <c r="P23" s="716"/>
      <c r="Q23" s="716"/>
      <c r="R23" s="717" t="str">
        <f>IF($F$27&gt;=6,N10*T31+N11*T32+N12*T33+N14*T35+N15*T36+N16*T37+N18*T39+N19*T40+N20*T41,"")</f>
        <v/>
      </c>
      <c r="S23" s="717"/>
      <c r="T23" s="718"/>
      <c r="U23" s="335"/>
      <c r="V23" s="716"/>
      <c r="W23" s="716"/>
      <c r="X23" s="716"/>
      <c r="Y23" s="717" t="str">
        <f>IF($F$27&gt;=6,U10*AA31+U11*AA32+U12*AA33+U14*AA35+U15*AA36+U16*AA37+U18*AA39+U19*AA40+U20*AA41,"")</f>
        <v/>
      </c>
      <c r="Z23" s="717"/>
      <c r="AA23" s="718"/>
      <c r="AB23" s="335"/>
      <c r="AC23" s="716"/>
      <c r="AD23" s="716"/>
      <c r="AE23" s="716"/>
      <c r="AF23" s="717" t="str">
        <f>IF($F$27&gt;=6,AB10*AH31+AB11*AH32+AB12*AH33+AB14*AH35+AB15*AH36+AB16*AH37+AB18*AH39+AB19*AH40+AB20*AH41,"")</f>
        <v/>
      </c>
      <c r="AG23" s="717"/>
      <c r="AH23" s="718"/>
      <c r="AI23" s="335"/>
      <c r="AJ23" s="716"/>
      <c r="AK23" s="716"/>
      <c r="AL23" s="716"/>
      <c r="AM23" s="717" t="str">
        <f>IF($F$27&gt;=6,AI10*AO31+AI11*AO32+AI12*AO33+AI14*AO35+AI15*AO36+AI16*AO37+AI18*AO39+AI19*AO40+AI20*AO41,"")</f>
        <v/>
      </c>
      <c r="AN23" s="717"/>
      <c r="AO23" s="718"/>
      <c r="AP23" s="335"/>
      <c r="AQ23" s="716"/>
      <c r="AR23" s="716"/>
      <c r="AS23" s="716"/>
      <c r="AT23" s="717" t="str">
        <f>IF($F$27&gt;=6,AP10*AV31+AP11*AV32+AP12*AV33+AP14*AV35+AP15*AV36+AP16*AV37+AP18*AV39+AP19*AV40+AP20*AV41,"")</f>
        <v/>
      </c>
      <c r="AU23" s="717"/>
      <c r="AV23" s="718"/>
      <c r="AW23" s="671"/>
      <c r="AX23" s="299"/>
    </row>
    <row r="24" spans="1:50" ht="25.15" customHeight="1" x14ac:dyDescent="0.15">
      <c r="A24" s="299"/>
      <c r="B24" s="705"/>
      <c r="C24" s="705"/>
      <c r="D24" s="715"/>
      <c r="E24" s="719" t="s">
        <v>404</v>
      </c>
      <c r="F24" s="673"/>
      <c r="G24" s="720">
        <f>G22+N22+U22</f>
        <v>0</v>
      </c>
      <c r="H24" s="721"/>
      <c r="I24" s="722">
        <f>IF($F$27&gt;=2,H22+O22+V22,"")</f>
        <v>0</v>
      </c>
      <c r="J24" s="723"/>
      <c r="K24" s="723"/>
      <c r="L24" s="723"/>
      <c r="M24" s="724"/>
      <c r="N24" s="725">
        <f>IF($F$27&gt;=3,K22+R22+Y22,"")</f>
        <v>0</v>
      </c>
      <c r="O24" s="726"/>
      <c r="P24" s="727" t="str">
        <f>IF($F$27&gt;=4,G23+N23+U23,"")</f>
        <v/>
      </c>
      <c r="Q24" s="728"/>
      <c r="R24" s="728"/>
      <c r="S24" s="728"/>
      <c r="T24" s="729"/>
      <c r="U24" s="730" t="str">
        <f>IF($F$27&gt;=5,H23+O23+V23,"")</f>
        <v/>
      </c>
      <c r="V24" s="731"/>
      <c r="W24" s="732" t="str">
        <f>IF($F$27&gt;=6,K23+R23+Y23,"")</f>
        <v/>
      </c>
      <c r="X24" s="732"/>
      <c r="Y24" s="732"/>
      <c r="Z24" s="732"/>
      <c r="AA24" s="733"/>
      <c r="AB24" s="720">
        <f>AB22+AI22+AP22</f>
        <v>6.5000000000000002E-2</v>
      </c>
      <c r="AC24" s="721"/>
      <c r="AD24" s="722">
        <f>IF($F$27&gt;=2,AC22+AJ22+AQ22,"")</f>
        <v>6.5000000000000002E-2</v>
      </c>
      <c r="AE24" s="723"/>
      <c r="AF24" s="723"/>
      <c r="AG24" s="723"/>
      <c r="AH24" s="724"/>
      <c r="AI24" s="725">
        <f>IF($F$27&gt;=3,AF22+AM22+AT22,"")</f>
        <v>6.5000000000000002E-2</v>
      </c>
      <c r="AJ24" s="726"/>
      <c r="AK24" s="727" t="str">
        <f>IF($F$27&gt;=4,AB23+AI23+AP23,"")</f>
        <v/>
      </c>
      <c r="AL24" s="728"/>
      <c r="AM24" s="728"/>
      <c r="AN24" s="728"/>
      <c r="AO24" s="729"/>
      <c r="AP24" s="730" t="str">
        <f>IF($F$27&gt;=5,AC23+AJ23+AQ23,"")</f>
        <v/>
      </c>
      <c r="AQ24" s="731"/>
      <c r="AR24" s="732" t="str">
        <f>IF($F$27&gt;=6,AF23+AM23+AT23,"")</f>
        <v/>
      </c>
      <c r="AS24" s="732"/>
      <c r="AT24" s="732"/>
      <c r="AU24" s="732"/>
      <c r="AV24" s="733"/>
      <c r="AW24" s="671"/>
      <c r="AX24" s="299"/>
    </row>
    <row r="25" spans="1:50" ht="25.15" customHeight="1" thickBot="1" x14ac:dyDescent="0.2">
      <c r="A25" s="299"/>
      <c r="B25" s="705"/>
      <c r="C25" s="705"/>
      <c r="D25" s="706" t="s">
        <v>405</v>
      </c>
      <c r="E25" s="707"/>
      <c r="F25" s="312" t="s">
        <v>406</v>
      </c>
      <c r="G25" s="737">
        <f>1-G24</f>
        <v>1</v>
      </c>
      <c r="H25" s="738"/>
      <c r="I25" s="739">
        <f>IF($F$27&gt;=2,1-I24,"")</f>
        <v>1</v>
      </c>
      <c r="J25" s="739"/>
      <c r="K25" s="739"/>
      <c r="L25" s="739"/>
      <c r="M25" s="739"/>
      <c r="N25" s="740">
        <f>IF($F$27&gt;=3,1-N24,"")</f>
        <v>1</v>
      </c>
      <c r="O25" s="740"/>
      <c r="P25" s="741" t="str">
        <f>IF($F$27&gt;=4,1-P24,"")</f>
        <v/>
      </c>
      <c r="Q25" s="741"/>
      <c r="R25" s="741"/>
      <c r="S25" s="741"/>
      <c r="T25" s="741"/>
      <c r="U25" s="742" t="str">
        <f>IF($F$27&gt;=5,1-U24,"")</f>
        <v/>
      </c>
      <c r="V25" s="742"/>
      <c r="W25" s="743" t="str">
        <f>IF($F$27&gt;=6,1-W24,"")</f>
        <v/>
      </c>
      <c r="X25" s="743"/>
      <c r="Y25" s="743"/>
      <c r="Z25" s="743"/>
      <c r="AA25" s="744"/>
      <c r="AB25" s="737">
        <f>1-AB24</f>
        <v>0.93500000000000005</v>
      </c>
      <c r="AC25" s="738"/>
      <c r="AD25" s="739">
        <f>IF($F$27&gt;=2,1-AD24,"")</f>
        <v>0.93500000000000005</v>
      </c>
      <c r="AE25" s="739"/>
      <c r="AF25" s="739"/>
      <c r="AG25" s="739"/>
      <c r="AH25" s="739"/>
      <c r="AI25" s="740">
        <f>IF($F$27&gt;=3,1-AI24,"")</f>
        <v>0.93500000000000005</v>
      </c>
      <c r="AJ25" s="740"/>
      <c r="AK25" s="741" t="str">
        <f>IF($F$27&gt;=4,1-AK24,"")</f>
        <v/>
      </c>
      <c r="AL25" s="741"/>
      <c r="AM25" s="741"/>
      <c r="AN25" s="741"/>
      <c r="AO25" s="741"/>
      <c r="AP25" s="745" t="str">
        <f>IF($F$27&gt;=5,1-AP24,"")</f>
        <v/>
      </c>
      <c r="AQ25" s="745"/>
      <c r="AR25" s="746" t="str">
        <f>IF($F$27&gt;=6,1-AR24,"")</f>
        <v/>
      </c>
      <c r="AS25" s="746"/>
      <c r="AT25" s="746"/>
      <c r="AU25" s="746"/>
      <c r="AV25" s="747"/>
      <c r="AW25" s="748"/>
      <c r="AX25" s="299"/>
    </row>
    <row r="26" spans="1:50" ht="25.15" customHeight="1" thickBot="1" x14ac:dyDescent="0.2">
      <c r="A26" s="299"/>
      <c r="B26" s="705"/>
      <c r="C26" s="705"/>
      <c r="D26" s="734"/>
      <c r="E26" s="735"/>
      <c r="F26" s="336" t="s">
        <v>407</v>
      </c>
      <c r="G26" s="749" t="s">
        <v>408</v>
      </c>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1"/>
      <c r="AP26" s="752" t="s">
        <v>409</v>
      </c>
      <c r="AQ26" s="753"/>
      <c r="AR26" s="753"/>
      <c r="AS26" s="753"/>
      <c r="AT26" s="753"/>
      <c r="AU26" s="753"/>
      <c r="AV26" s="754"/>
      <c r="AW26" s="748"/>
      <c r="AX26" s="299"/>
    </row>
    <row r="27" spans="1:50" ht="25.15" customHeight="1" thickTop="1" thickBot="1" x14ac:dyDescent="0.2">
      <c r="A27" s="299"/>
      <c r="B27" s="705"/>
      <c r="C27" s="705"/>
      <c r="D27" s="708"/>
      <c r="E27" s="736"/>
      <c r="F27" s="337">
        <v>3</v>
      </c>
      <c r="G27" s="338" t="s">
        <v>410</v>
      </c>
      <c r="H27" s="755">
        <f>G44</f>
        <v>1</v>
      </c>
      <c r="I27" s="755"/>
      <c r="J27" s="756">
        <f>AB44</f>
        <v>0.93500000000000005</v>
      </c>
      <c r="K27" s="756"/>
      <c r="L27" s="759" t="str">
        <f>IF(F27&lt;2,"","+ 2F(")</f>
        <v>+ 2F(</v>
      </c>
      <c r="M27" s="759"/>
      <c r="N27" s="340">
        <f>IF(F27&lt;2,"",I44)</f>
        <v>1</v>
      </c>
      <c r="O27" s="756">
        <f>IF(F27&lt;2,"",AD44)</f>
        <v>0.93500000000000005</v>
      </c>
      <c r="P27" s="756"/>
      <c r="Q27" s="760" t="str">
        <f>IF(F27&lt;3,"","+ 3F(")</f>
        <v>+ 3F(</v>
      </c>
      <c r="R27" s="759"/>
      <c r="S27" s="761">
        <f>IF(F27&lt;3,"",N44)</f>
        <v>1</v>
      </c>
      <c r="T27" s="761"/>
      <c r="U27" s="341">
        <f>IF(F27&lt;3,"",AI44)</f>
        <v>0.93500000000000005</v>
      </c>
      <c r="V27" s="760" t="str">
        <f>IF(F27&lt;4,"","+ 4F(")</f>
        <v/>
      </c>
      <c r="W27" s="759"/>
      <c r="X27" s="755" t="str">
        <f>IF(F27&lt;4,"",P44)</f>
        <v/>
      </c>
      <c r="Y27" s="755"/>
      <c r="Z27" s="756" t="str">
        <f>IF(F27&lt;4,"",AK44)</f>
        <v/>
      </c>
      <c r="AA27" s="756"/>
      <c r="AB27" s="342" t="str">
        <f>IF(F27&lt;5,"","+ 5F(")</f>
        <v/>
      </c>
      <c r="AC27" s="755" t="str">
        <f>IF(F27&lt;5,"",U44)</f>
        <v/>
      </c>
      <c r="AD27" s="755"/>
      <c r="AE27" s="756" t="str">
        <f>IF(F27&lt;5,"",AP44)</f>
        <v/>
      </c>
      <c r="AF27" s="756"/>
      <c r="AG27" s="757" t="str">
        <f>IF(F27&lt;6,"","+ 6F(")</f>
        <v/>
      </c>
      <c r="AH27" s="758"/>
      <c r="AI27" s="339" t="str">
        <f>IF(F27&lt;6,"",W44)</f>
        <v/>
      </c>
      <c r="AJ27" s="756" t="str">
        <f>IF(F27&lt;6,"",AR44)</f>
        <v/>
      </c>
      <c r="AK27" s="756"/>
      <c r="AL27" s="762">
        <f>F27</f>
        <v>3</v>
      </c>
      <c r="AM27" s="762"/>
      <c r="AN27" s="763">
        <f>IF(OR(F27="※",F27=0),0,((G44*AB44+IF(I44="",0,I44)*AD44+IF(N44="",0,N44)*AI44+IF(P44="",0,P44)*AK44+IF(U44="",0,U44)*AP44+IF(W44="",0,W44)*AR44)/F27))</f>
        <v>0.93500000000000005</v>
      </c>
      <c r="AO27" s="764"/>
      <c r="AP27" s="765" t="s">
        <v>411</v>
      </c>
      <c r="AQ27" s="766"/>
      <c r="AR27" s="767">
        <f>ROUNDDOWN(AN27,2)</f>
        <v>0.93</v>
      </c>
      <c r="AS27" s="767"/>
      <c r="AT27" s="767"/>
      <c r="AU27" s="767"/>
      <c r="AV27" s="768"/>
      <c r="AW27" s="769"/>
      <c r="AX27" s="343" t="s">
        <v>412</v>
      </c>
    </row>
    <row r="28" spans="1:50" ht="19.899999999999999" customHeight="1" thickTop="1" x14ac:dyDescent="0.15">
      <c r="A28" s="299"/>
      <c r="B28" s="705"/>
      <c r="C28" s="705"/>
      <c r="D28" s="770" t="s">
        <v>413</v>
      </c>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1"/>
      <c r="AQ28" s="771"/>
      <c r="AR28" s="771"/>
      <c r="AS28" s="771"/>
      <c r="AT28" s="771"/>
      <c r="AU28" s="771"/>
      <c r="AV28" s="771"/>
      <c r="AW28" s="769"/>
      <c r="AX28" s="299"/>
    </row>
    <row r="29" spans="1:50" ht="30" customHeight="1" x14ac:dyDescent="0.15">
      <c r="A29" s="299"/>
      <c r="B29" s="299"/>
      <c r="C29" s="299"/>
      <c r="D29" s="299"/>
      <c r="E29" s="299"/>
      <c r="F29" s="344" t="s">
        <v>414</v>
      </c>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row>
    <row r="30" spans="1:50" ht="19.899999999999999" hidden="1" customHeight="1" x14ac:dyDescent="0.15">
      <c r="A30" s="299"/>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row>
    <row r="31" spans="1:50" ht="14.25" hidden="1" x14ac:dyDescent="0.15">
      <c r="A31" s="299"/>
      <c r="B31" s="299"/>
      <c r="C31" s="299"/>
      <c r="D31" s="299"/>
      <c r="E31" s="299"/>
      <c r="F31" s="299"/>
      <c r="G31" s="345"/>
      <c r="H31" s="346">
        <f t="shared" ref="H31:M42" si="0">IF(OR(H10="※",H10="",H10=0),0,1)</f>
        <v>0</v>
      </c>
      <c r="I31" s="346">
        <f t="shared" si="0"/>
        <v>0</v>
      </c>
      <c r="J31" s="346">
        <f t="shared" si="0"/>
        <v>0</v>
      </c>
      <c r="K31" s="346">
        <f t="shared" si="0"/>
        <v>0</v>
      </c>
      <c r="L31" s="346">
        <f t="shared" si="0"/>
        <v>0</v>
      </c>
      <c r="M31" s="346">
        <f t="shared" si="0"/>
        <v>0</v>
      </c>
      <c r="N31" s="345"/>
      <c r="O31" s="346">
        <f t="shared" ref="O31:T42" si="1">IF(OR(O10="※",O10="",O10=0),0,1)</f>
        <v>0</v>
      </c>
      <c r="P31" s="346">
        <f t="shared" si="1"/>
        <v>0</v>
      </c>
      <c r="Q31" s="346">
        <f t="shared" si="1"/>
        <v>0</v>
      </c>
      <c r="R31" s="346">
        <f t="shared" si="1"/>
        <v>0</v>
      </c>
      <c r="S31" s="346">
        <f t="shared" si="1"/>
        <v>0</v>
      </c>
      <c r="T31" s="346">
        <f t="shared" si="1"/>
        <v>0</v>
      </c>
      <c r="U31" s="345"/>
      <c r="V31" s="346">
        <f t="shared" ref="V31:AA42" si="2">IF(OR(V10="※",V10="",V10=0),0,1)</f>
        <v>0</v>
      </c>
      <c r="W31" s="346">
        <f t="shared" si="2"/>
        <v>0</v>
      </c>
      <c r="X31" s="346">
        <f t="shared" si="2"/>
        <v>0</v>
      </c>
      <c r="Y31" s="346">
        <f t="shared" si="2"/>
        <v>0</v>
      </c>
      <c r="Z31" s="346">
        <f t="shared" si="2"/>
        <v>0</v>
      </c>
      <c r="AA31" s="346">
        <f t="shared" si="2"/>
        <v>0</v>
      </c>
      <c r="AB31" s="345"/>
      <c r="AC31" s="346">
        <f t="shared" ref="AC31:AH42" si="3">IF(OR(AC10="※",AC10="",AC10=0),0,1)</f>
        <v>0</v>
      </c>
      <c r="AD31" s="346">
        <f t="shared" si="3"/>
        <v>0</v>
      </c>
      <c r="AE31" s="346">
        <f t="shared" si="3"/>
        <v>0</v>
      </c>
      <c r="AF31" s="346">
        <f t="shared" si="3"/>
        <v>0</v>
      </c>
      <c r="AG31" s="346">
        <f t="shared" si="3"/>
        <v>0</v>
      </c>
      <c r="AH31" s="346">
        <f t="shared" si="3"/>
        <v>0</v>
      </c>
      <c r="AI31" s="345"/>
      <c r="AJ31" s="346">
        <f t="shared" ref="AJ31:AO42" si="4">IF(OR(AJ10="※",AJ10="",AJ10=0),0,1)</f>
        <v>1</v>
      </c>
      <c r="AK31" s="346">
        <f t="shared" si="4"/>
        <v>1</v>
      </c>
      <c r="AL31" s="346">
        <f t="shared" si="4"/>
        <v>1</v>
      </c>
      <c r="AM31" s="346">
        <f t="shared" si="4"/>
        <v>0</v>
      </c>
      <c r="AN31" s="346">
        <f t="shared" si="4"/>
        <v>0</v>
      </c>
      <c r="AO31" s="346">
        <f t="shared" si="4"/>
        <v>0</v>
      </c>
      <c r="AP31" s="345"/>
      <c r="AQ31" s="346">
        <f t="shared" ref="AQ31:AV42" si="5">IF(OR(AQ10="※",AQ10="",AQ10=0),0,1)</f>
        <v>0</v>
      </c>
      <c r="AR31" s="346">
        <f t="shared" si="5"/>
        <v>0</v>
      </c>
      <c r="AS31" s="346">
        <f t="shared" si="5"/>
        <v>0</v>
      </c>
      <c r="AT31" s="346">
        <f t="shared" si="5"/>
        <v>0</v>
      </c>
      <c r="AU31" s="346">
        <f t="shared" si="5"/>
        <v>0</v>
      </c>
      <c r="AV31" s="346">
        <f t="shared" si="5"/>
        <v>0</v>
      </c>
      <c r="AW31" s="299"/>
      <c r="AX31" s="299"/>
    </row>
    <row r="32" spans="1:50" ht="14.25" hidden="1" x14ac:dyDescent="0.15">
      <c r="A32" s="299"/>
      <c r="B32" s="299"/>
      <c r="C32" s="299"/>
      <c r="D32" s="299"/>
      <c r="E32" s="299"/>
      <c r="F32" s="299"/>
      <c r="G32" s="345"/>
      <c r="H32" s="346">
        <f t="shared" si="0"/>
        <v>0</v>
      </c>
      <c r="I32" s="346">
        <f t="shared" si="0"/>
        <v>0</v>
      </c>
      <c r="J32" s="346">
        <f t="shared" si="0"/>
        <v>0</v>
      </c>
      <c r="K32" s="346">
        <f t="shared" si="0"/>
        <v>0</v>
      </c>
      <c r="L32" s="346">
        <f t="shared" si="0"/>
        <v>0</v>
      </c>
      <c r="M32" s="346">
        <f t="shared" si="0"/>
        <v>0</v>
      </c>
      <c r="N32" s="345"/>
      <c r="O32" s="346">
        <f t="shared" si="1"/>
        <v>0</v>
      </c>
      <c r="P32" s="346">
        <f t="shared" si="1"/>
        <v>0</v>
      </c>
      <c r="Q32" s="346">
        <f t="shared" si="1"/>
        <v>0</v>
      </c>
      <c r="R32" s="346">
        <f t="shared" si="1"/>
        <v>0</v>
      </c>
      <c r="S32" s="346">
        <f t="shared" si="1"/>
        <v>0</v>
      </c>
      <c r="T32" s="346">
        <f t="shared" si="1"/>
        <v>0</v>
      </c>
      <c r="U32" s="345"/>
      <c r="V32" s="346">
        <f t="shared" si="2"/>
        <v>0</v>
      </c>
      <c r="W32" s="346">
        <f t="shared" si="2"/>
        <v>0</v>
      </c>
      <c r="X32" s="346">
        <f t="shared" si="2"/>
        <v>0</v>
      </c>
      <c r="Y32" s="346">
        <f t="shared" si="2"/>
        <v>0</v>
      </c>
      <c r="Z32" s="346">
        <f t="shared" si="2"/>
        <v>0</v>
      </c>
      <c r="AA32" s="346">
        <f t="shared" si="2"/>
        <v>0</v>
      </c>
      <c r="AB32" s="345"/>
      <c r="AC32" s="346">
        <f t="shared" si="3"/>
        <v>0</v>
      </c>
      <c r="AD32" s="346">
        <f t="shared" si="3"/>
        <v>0</v>
      </c>
      <c r="AE32" s="346">
        <f t="shared" si="3"/>
        <v>0</v>
      </c>
      <c r="AF32" s="346">
        <f t="shared" si="3"/>
        <v>0</v>
      </c>
      <c r="AG32" s="346">
        <f t="shared" si="3"/>
        <v>0</v>
      </c>
      <c r="AH32" s="346">
        <f t="shared" si="3"/>
        <v>0</v>
      </c>
      <c r="AI32" s="345"/>
      <c r="AJ32" s="346">
        <f t="shared" si="4"/>
        <v>0</v>
      </c>
      <c r="AK32" s="346">
        <f t="shared" si="4"/>
        <v>0</v>
      </c>
      <c r="AL32" s="346">
        <f t="shared" si="4"/>
        <v>0</v>
      </c>
      <c r="AM32" s="346">
        <f t="shared" si="4"/>
        <v>0</v>
      </c>
      <c r="AN32" s="346">
        <f t="shared" si="4"/>
        <v>0</v>
      </c>
      <c r="AO32" s="346">
        <f t="shared" si="4"/>
        <v>0</v>
      </c>
      <c r="AP32" s="345"/>
      <c r="AQ32" s="346">
        <f t="shared" si="5"/>
        <v>0</v>
      </c>
      <c r="AR32" s="346">
        <f t="shared" si="5"/>
        <v>0</v>
      </c>
      <c r="AS32" s="346">
        <f t="shared" si="5"/>
        <v>0</v>
      </c>
      <c r="AT32" s="346">
        <f t="shared" si="5"/>
        <v>0</v>
      </c>
      <c r="AU32" s="346">
        <f t="shared" si="5"/>
        <v>0</v>
      </c>
      <c r="AV32" s="346">
        <f t="shared" si="5"/>
        <v>0</v>
      </c>
      <c r="AW32" s="299"/>
      <c r="AX32" s="299"/>
    </row>
    <row r="33" spans="1:50" ht="14.25" hidden="1" x14ac:dyDescent="0.15">
      <c r="A33" s="299"/>
      <c r="B33" s="299"/>
      <c r="C33" s="299"/>
      <c r="D33" s="299"/>
      <c r="E33" s="299"/>
      <c r="F33" s="299"/>
      <c r="G33" s="345"/>
      <c r="H33" s="346">
        <f t="shared" si="0"/>
        <v>0</v>
      </c>
      <c r="I33" s="346">
        <f t="shared" si="0"/>
        <v>0</v>
      </c>
      <c r="J33" s="346">
        <f t="shared" si="0"/>
        <v>0</v>
      </c>
      <c r="K33" s="346">
        <f t="shared" si="0"/>
        <v>0</v>
      </c>
      <c r="L33" s="346">
        <f t="shared" si="0"/>
        <v>0</v>
      </c>
      <c r="M33" s="346">
        <f t="shared" si="0"/>
        <v>0</v>
      </c>
      <c r="N33" s="345"/>
      <c r="O33" s="346">
        <f t="shared" si="1"/>
        <v>0</v>
      </c>
      <c r="P33" s="346">
        <f t="shared" si="1"/>
        <v>0</v>
      </c>
      <c r="Q33" s="346">
        <f t="shared" si="1"/>
        <v>0</v>
      </c>
      <c r="R33" s="346">
        <f t="shared" si="1"/>
        <v>0</v>
      </c>
      <c r="S33" s="346">
        <f t="shared" si="1"/>
        <v>0</v>
      </c>
      <c r="T33" s="346">
        <f t="shared" si="1"/>
        <v>0</v>
      </c>
      <c r="U33" s="345"/>
      <c r="V33" s="346">
        <f t="shared" si="2"/>
        <v>0</v>
      </c>
      <c r="W33" s="346">
        <f t="shared" si="2"/>
        <v>0</v>
      </c>
      <c r="X33" s="346">
        <f t="shared" si="2"/>
        <v>0</v>
      </c>
      <c r="Y33" s="346">
        <f t="shared" si="2"/>
        <v>0</v>
      </c>
      <c r="Z33" s="346">
        <f t="shared" si="2"/>
        <v>0</v>
      </c>
      <c r="AA33" s="346">
        <f t="shared" si="2"/>
        <v>0</v>
      </c>
      <c r="AB33" s="345"/>
      <c r="AC33" s="346">
        <f t="shared" si="3"/>
        <v>0</v>
      </c>
      <c r="AD33" s="346">
        <f t="shared" si="3"/>
        <v>0</v>
      </c>
      <c r="AE33" s="346">
        <f t="shared" si="3"/>
        <v>0</v>
      </c>
      <c r="AF33" s="346">
        <f t="shared" si="3"/>
        <v>0</v>
      </c>
      <c r="AG33" s="346">
        <f t="shared" si="3"/>
        <v>0</v>
      </c>
      <c r="AH33" s="346">
        <f t="shared" si="3"/>
        <v>0</v>
      </c>
      <c r="AI33" s="345"/>
      <c r="AJ33" s="346">
        <f t="shared" si="4"/>
        <v>0</v>
      </c>
      <c r="AK33" s="346">
        <f t="shared" si="4"/>
        <v>0</v>
      </c>
      <c r="AL33" s="346">
        <f t="shared" si="4"/>
        <v>0</v>
      </c>
      <c r="AM33" s="346">
        <f t="shared" si="4"/>
        <v>0</v>
      </c>
      <c r="AN33" s="346">
        <f t="shared" si="4"/>
        <v>0</v>
      </c>
      <c r="AO33" s="346">
        <f t="shared" si="4"/>
        <v>0</v>
      </c>
      <c r="AP33" s="345"/>
      <c r="AQ33" s="346">
        <f t="shared" si="5"/>
        <v>0</v>
      </c>
      <c r="AR33" s="346">
        <f t="shared" si="5"/>
        <v>0</v>
      </c>
      <c r="AS33" s="346">
        <f t="shared" si="5"/>
        <v>0</v>
      </c>
      <c r="AT33" s="346">
        <f t="shared" si="5"/>
        <v>0</v>
      </c>
      <c r="AU33" s="346">
        <f t="shared" si="5"/>
        <v>0</v>
      </c>
      <c r="AV33" s="346">
        <f t="shared" si="5"/>
        <v>0</v>
      </c>
      <c r="AW33" s="299"/>
      <c r="AX33" s="299"/>
    </row>
    <row r="34" spans="1:50" ht="14.25" hidden="1" x14ac:dyDescent="0.15">
      <c r="A34" s="299"/>
      <c r="B34" s="299"/>
      <c r="C34" s="299"/>
      <c r="D34" s="299"/>
      <c r="E34" s="299"/>
      <c r="F34" s="299"/>
      <c r="G34" s="345"/>
      <c r="H34" s="346">
        <f t="shared" si="0"/>
        <v>1</v>
      </c>
      <c r="I34" s="346">
        <f t="shared" si="0"/>
        <v>1</v>
      </c>
      <c r="J34" s="346">
        <f t="shared" si="0"/>
        <v>1</v>
      </c>
      <c r="K34" s="346">
        <f t="shared" si="0"/>
        <v>0</v>
      </c>
      <c r="L34" s="346">
        <f t="shared" si="0"/>
        <v>0</v>
      </c>
      <c r="M34" s="346">
        <f t="shared" si="0"/>
        <v>0</v>
      </c>
      <c r="N34" s="345"/>
      <c r="O34" s="346">
        <f t="shared" si="1"/>
        <v>1</v>
      </c>
      <c r="P34" s="346">
        <f t="shared" si="1"/>
        <v>1</v>
      </c>
      <c r="Q34" s="346">
        <f t="shared" si="1"/>
        <v>1</v>
      </c>
      <c r="R34" s="346">
        <f t="shared" si="1"/>
        <v>0</v>
      </c>
      <c r="S34" s="346">
        <f t="shared" si="1"/>
        <v>0</v>
      </c>
      <c r="T34" s="346">
        <f t="shared" si="1"/>
        <v>0</v>
      </c>
      <c r="U34" s="345"/>
      <c r="V34" s="346">
        <f t="shared" si="2"/>
        <v>1</v>
      </c>
      <c r="W34" s="346">
        <f t="shared" si="2"/>
        <v>1</v>
      </c>
      <c r="X34" s="346">
        <f t="shared" si="2"/>
        <v>1</v>
      </c>
      <c r="Y34" s="346">
        <f t="shared" si="2"/>
        <v>0</v>
      </c>
      <c r="Z34" s="346">
        <f t="shared" si="2"/>
        <v>0</v>
      </c>
      <c r="AA34" s="346">
        <f t="shared" si="2"/>
        <v>0</v>
      </c>
      <c r="AB34" s="345"/>
      <c r="AC34" s="346">
        <f t="shared" si="3"/>
        <v>1</v>
      </c>
      <c r="AD34" s="346">
        <f t="shared" si="3"/>
        <v>1</v>
      </c>
      <c r="AE34" s="346">
        <f t="shared" si="3"/>
        <v>1</v>
      </c>
      <c r="AF34" s="346">
        <f t="shared" si="3"/>
        <v>0</v>
      </c>
      <c r="AG34" s="346">
        <f t="shared" si="3"/>
        <v>0</v>
      </c>
      <c r="AH34" s="346">
        <f t="shared" si="3"/>
        <v>0</v>
      </c>
      <c r="AI34" s="345"/>
      <c r="AJ34" s="346">
        <f t="shared" si="4"/>
        <v>0</v>
      </c>
      <c r="AK34" s="346">
        <f t="shared" si="4"/>
        <v>0</v>
      </c>
      <c r="AL34" s="346">
        <f t="shared" si="4"/>
        <v>0</v>
      </c>
      <c r="AM34" s="346">
        <f t="shared" si="4"/>
        <v>0</v>
      </c>
      <c r="AN34" s="346">
        <f t="shared" si="4"/>
        <v>0</v>
      </c>
      <c r="AO34" s="346">
        <f t="shared" si="4"/>
        <v>0</v>
      </c>
      <c r="AP34" s="345"/>
      <c r="AQ34" s="346">
        <f t="shared" si="5"/>
        <v>1</v>
      </c>
      <c r="AR34" s="346">
        <f t="shared" si="5"/>
        <v>1</v>
      </c>
      <c r="AS34" s="346">
        <f t="shared" si="5"/>
        <v>1</v>
      </c>
      <c r="AT34" s="346">
        <f t="shared" si="5"/>
        <v>0</v>
      </c>
      <c r="AU34" s="346">
        <f t="shared" si="5"/>
        <v>0</v>
      </c>
      <c r="AV34" s="346">
        <f t="shared" si="5"/>
        <v>0</v>
      </c>
      <c r="AW34" s="299"/>
      <c r="AX34" s="299"/>
    </row>
    <row r="35" spans="1:50" ht="14.25" hidden="1" x14ac:dyDescent="0.15">
      <c r="A35" s="299"/>
      <c r="B35" s="299"/>
      <c r="C35" s="299"/>
      <c r="D35" s="299"/>
      <c r="E35" s="299"/>
      <c r="F35" s="299"/>
      <c r="G35" s="345"/>
      <c r="H35" s="346">
        <f t="shared" si="0"/>
        <v>0</v>
      </c>
      <c r="I35" s="346">
        <f t="shared" si="0"/>
        <v>0</v>
      </c>
      <c r="J35" s="346">
        <f t="shared" si="0"/>
        <v>0</v>
      </c>
      <c r="K35" s="346">
        <f t="shared" si="0"/>
        <v>0</v>
      </c>
      <c r="L35" s="346">
        <f t="shared" si="0"/>
        <v>0</v>
      </c>
      <c r="M35" s="346">
        <f t="shared" si="0"/>
        <v>0</v>
      </c>
      <c r="N35" s="345"/>
      <c r="O35" s="346">
        <f t="shared" si="1"/>
        <v>0</v>
      </c>
      <c r="P35" s="346">
        <f t="shared" si="1"/>
        <v>0</v>
      </c>
      <c r="Q35" s="346">
        <f t="shared" si="1"/>
        <v>0</v>
      </c>
      <c r="R35" s="346">
        <f t="shared" si="1"/>
        <v>0</v>
      </c>
      <c r="S35" s="346">
        <f t="shared" si="1"/>
        <v>0</v>
      </c>
      <c r="T35" s="346">
        <f t="shared" si="1"/>
        <v>0</v>
      </c>
      <c r="U35" s="345"/>
      <c r="V35" s="346">
        <f t="shared" si="2"/>
        <v>0</v>
      </c>
      <c r="W35" s="346">
        <f t="shared" si="2"/>
        <v>0</v>
      </c>
      <c r="X35" s="346">
        <f t="shared" si="2"/>
        <v>0</v>
      </c>
      <c r="Y35" s="346">
        <f t="shared" si="2"/>
        <v>0</v>
      </c>
      <c r="Z35" s="346">
        <f t="shared" si="2"/>
        <v>0</v>
      </c>
      <c r="AA35" s="346">
        <f t="shared" si="2"/>
        <v>0</v>
      </c>
      <c r="AB35" s="345"/>
      <c r="AC35" s="346">
        <f t="shared" si="3"/>
        <v>0</v>
      </c>
      <c r="AD35" s="346">
        <f t="shared" si="3"/>
        <v>0</v>
      </c>
      <c r="AE35" s="346">
        <f t="shared" si="3"/>
        <v>0</v>
      </c>
      <c r="AF35" s="346">
        <f t="shared" si="3"/>
        <v>0</v>
      </c>
      <c r="AG35" s="346">
        <f t="shared" si="3"/>
        <v>0</v>
      </c>
      <c r="AH35" s="346">
        <f t="shared" si="3"/>
        <v>0</v>
      </c>
      <c r="AI35" s="345"/>
      <c r="AJ35" s="346">
        <f t="shared" si="4"/>
        <v>1</v>
      </c>
      <c r="AK35" s="346">
        <f t="shared" si="4"/>
        <v>1</v>
      </c>
      <c r="AL35" s="346">
        <f t="shared" si="4"/>
        <v>1</v>
      </c>
      <c r="AM35" s="346">
        <f t="shared" si="4"/>
        <v>0</v>
      </c>
      <c r="AN35" s="346">
        <f t="shared" si="4"/>
        <v>0</v>
      </c>
      <c r="AO35" s="346">
        <f t="shared" si="4"/>
        <v>0</v>
      </c>
      <c r="AP35" s="345"/>
      <c r="AQ35" s="346">
        <f t="shared" si="5"/>
        <v>0</v>
      </c>
      <c r="AR35" s="346">
        <f t="shared" si="5"/>
        <v>0</v>
      </c>
      <c r="AS35" s="346">
        <f t="shared" si="5"/>
        <v>0</v>
      </c>
      <c r="AT35" s="346">
        <f t="shared" si="5"/>
        <v>0</v>
      </c>
      <c r="AU35" s="346">
        <f t="shared" si="5"/>
        <v>0</v>
      </c>
      <c r="AV35" s="346">
        <f t="shared" si="5"/>
        <v>0</v>
      </c>
      <c r="AW35" s="299"/>
      <c r="AX35" s="299"/>
    </row>
    <row r="36" spans="1:50" ht="14.25" hidden="1" x14ac:dyDescent="0.15">
      <c r="A36" s="299"/>
      <c r="B36" s="299"/>
      <c r="C36" s="299"/>
      <c r="D36" s="299"/>
      <c r="E36" s="299"/>
      <c r="F36" s="299"/>
      <c r="G36" s="345"/>
      <c r="H36" s="346">
        <f t="shared" si="0"/>
        <v>0</v>
      </c>
      <c r="I36" s="346">
        <f t="shared" si="0"/>
        <v>0</v>
      </c>
      <c r="J36" s="346">
        <f t="shared" si="0"/>
        <v>0</v>
      </c>
      <c r="K36" s="346">
        <f t="shared" si="0"/>
        <v>0</v>
      </c>
      <c r="L36" s="346">
        <f t="shared" si="0"/>
        <v>0</v>
      </c>
      <c r="M36" s="346">
        <f t="shared" si="0"/>
        <v>0</v>
      </c>
      <c r="N36" s="345"/>
      <c r="O36" s="346">
        <f t="shared" si="1"/>
        <v>0</v>
      </c>
      <c r="P36" s="346">
        <f t="shared" si="1"/>
        <v>0</v>
      </c>
      <c r="Q36" s="346">
        <f t="shared" si="1"/>
        <v>0</v>
      </c>
      <c r="R36" s="346">
        <f t="shared" si="1"/>
        <v>0</v>
      </c>
      <c r="S36" s="346">
        <f t="shared" si="1"/>
        <v>0</v>
      </c>
      <c r="T36" s="346">
        <f t="shared" si="1"/>
        <v>0</v>
      </c>
      <c r="U36" s="345"/>
      <c r="V36" s="346">
        <f t="shared" si="2"/>
        <v>0</v>
      </c>
      <c r="W36" s="346">
        <f t="shared" si="2"/>
        <v>0</v>
      </c>
      <c r="X36" s="346">
        <f t="shared" si="2"/>
        <v>0</v>
      </c>
      <c r="Y36" s="346">
        <f t="shared" si="2"/>
        <v>0</v>
      </c>
      <c r="Z36" s="346">
        <f t="shared" si="2"/>
        <v>0</v>
      </c>
      <c r="AA36" s="346">
        <f t="shared" si="2"/>
        <v>0</v>
      </c>
      <c r="AB36" s="345"/>
      <c r="AC36" s="346">
        <f t="shared" si="3"/>
        <v>0</v>
      </c>
      <c r="AD36" s="346">
        <f t="shared" si="3"/>
        <v>0</v>
      </c>
      <c r="AE36" s="346">
        <f t="shared" si="3"/>
        <v>0</v>
      </c>
      <c r="AF36" s="346">
        <f t="shared" si="3"/>
        <v>0</v>
      </c>
      <c r="AG36" s="346">
        <f t="shared" si="3"/>
        <v>0</v>
      </c>
      <c r="AH36" s="346">
        <f t="shared" si="3"/>
        <v>0</v>
      </c>
      <c r="AI36" s="345"/>
      <c r="AJ36" s="346">
        <f t="shared" si="4"/>
        <v>0</v>
      </c>
      <c r="AK36" s="346">
        <f t="shared" si="4"/>
        <v>0</v>
      </c>
      <c r="AL36" s="346">
        <f t="shared" si="4"/>
        <v>0</v>
      </c>
      <c r="AM36" s="346">
        <f t="shared" si="4"/>
        <v>0</v>
      </c>
      <c r="AN36" s="346">
        <f t="shared" si="4"/>
        <v>0</v>
      </c>
      <c r="AO36" s="346">
        <f t="shared" si="4"/>
        <v>0</v>
      </c>
      <c r="AP36" s="345"/>
      <c r="AQ36" s="346">
        <f t="shared" si="5"/>
        <v>0</v>
      </c>
      <c r="AR36" s="346">
        <f t="shared" si="5"/>
        <v>0</v>
      </c>
      <c r="AS36" s="346">
        <f t="shared" si="5"/>
        <v>0</v>
      </c>
      <c r="AT36" s="346">
        <f t="shared" si="5"/>
        <v>0</v>
      </c>
      <c r="AU36" s="346">
        <f t="shared" si="5"/>
        <v>0</v>
      </c>
      <c r="AV36" s="346">
        <f t="shared" si="5"/>
        <v>0</v>
      </c>
      <c r="AW36" s="299"/>
      <c r="AX36" s="299"/>
    </row>
    <row r="37" spans="1:50" ht="14.25" hidden="1" x14ac:dyDescent="0.15">
      <c r="A37" s="299"/>
      <c r="B37" s="299"/>
      <c r="C37" s="299"/>
      <c r="D37" s="299"/>
      <c r="E37" s="299"/>
      <c r="F37" s="299"/>
      <c r="G37" s="345"/>
      <c r="H37" s="346">
        <f t="shared" si="0"/>
        <v>0</v>
      </c>
      <c r="I37" s="346">
        <f t="shared" si="0"/>
        <v>0</v>
      </c>
      <c r="J37" s="346">
        <f t="shared" si="0"/>
        <v>0</v>
      </c>
      <c r="K37" s="346">
        <f t="shared" si="0"/>
        <v>0</v>
      </c>
      <c r="L37" s="346">
        <f t="shared" si="0"/>
        <v>0</v>
      </c>
      <c r="M37" s="346">
        <f t="shared" si="0"/>
        <v>0</v>
      </c>
      <c r="N37" s="345"/>
      <c r="O37" s="346">
        <f t="shared" si="1"/>
        <v>0</v>
      </c>
      <c r="P37" s="346">
        <f t="shared" si="1"/>
        <v>0</v>
      </c>
      <c r="Q37" s="346">
        <f t="shared" si="1"/>
        <v>0</v>
      </c>
      <c r="R37" s="346">
        <f t="shared" si="1"/>
        <v>0</v>
      </c>
      <c r="S37" s="346">
        <f t="shared" si="1"/>
        <v>0</v>
      </c>
      <c r="T37" s="346">
        <f t="shared" si="1"/>
        <v>0</v>
      </c>
      <c r="U37" s="345"/>
      <c r="V37" s="346">
        <f t="shared" si="2"/>
        <v>0</v>
      </c>
      <c r="W37" s="346">
        <f t="shared" si="2"/>
        <v>0</v>
      </c>
      <c r="X37" s="346">
        <f t="shared" si="2"/>
        <v>0</v>
      </c>
      <c r="Y37" s="346">
        <f t="shared" si="2"/>
        <v>0</v>
      </c>
      <c r="Z37" s="346">
        <f t="shared" si="2"/>
        <v>0</v>
      </c>
      <c r="AA37" s="346">
        <f t="shared" si="2"/>
        <v>0</v>
      </c>
      <c r="AB37" s="345"/>
      <c r="AC37" s="346">
        <f t="shared" si="3"/>
        <v>0</v>
      </c>
      <c r="AD37" s="346">
        <f t="shared" si="3"/>
        <v>0</v>
      </c>
      <c r="AE37" s="346">
        <f t="shared" si="3"/>
        <v>0</v>
      </c>
      <c r="AF37" s="346">
        <f t="shared" si="3"/>
        <v>0</v>
      </c>
      <c r="AG37" s="346">
        <f t="shared" si="3"/>
        <v>0</v>
      </c>
      <c r="AH37" s="346">
        <f t="shared" si="3"/>
        <v>0</v>
      </c>
      <c r="AI37" s="345"/>
      <c r="AJ37" s="346">
        <f t="shared" si="4"/>
        <v>0</v>
      </c>
      <c r="AK37" s="346">
        <f t="shared" si="4"/>
        <v>0</v>
      </c>
      <c r="AL37" s="346">
        <f t="shared" si="4"/>
        <v>0</v>
      </c>
      <c r="AM37" s="346">
        <f t="shared" si="4"/>
        <v>0</v>
      </c>
      <c r="AN37" s="346">
        <f t="shared" si="4"/>
        <v>0</v>
      </c>
      <c r="AO37" s="346">
        <f t="shared" si="4"/>
        <v>0</v>
      </c>
      <c r="AP37" s="345"/>
      <c r="AQ37" s="346">
        <f t="shared" si="5"/>
        <v>0</v>
      </c>
      <c r="AR37" s="346">
        <f t="shared" si="5"/>
        <v>0</v>
      </c>
      <c r="AS37" s="346">
        <f t="shared" si="5"/>
        <v>0</v>
      </c>
      <c r="AT37" s="346">
        <f t="shared" si="5"/>
        <v>0</v>
      </c>
      <c r="AU37" s="346">
        <f t="shared" si="5"/>
        <v>0</v>
      </c>
      <c r="AV37" s="346">
        <f t="shared" si="5"/>
        <v>0</v>
      </c>
      <c r="AW37" s="299"/>
      <c r="AX37" s="299"/>
    </row>
    <row r="38" spans="1:50" ht="14.25" hidden="1" x14ac:dyDescent="0.15">
      <c r="A38" s="299"/>
      <c r="B38" s="299"/>
      <c r="C38" s="299"/>
      <c r="D38" s="299"/>
      <c r="E38" s="299"/>
      <c r="F38" s="299"/>
      <c r="G38" s="345"/>
      <c r="H38" s="346">
        <f t="shared" si="0"/>
        <v>1</v>
      </c>
      <c r="I38" s="346">
        <f t="shared" si="0"/>
        <v>1</v>
      </c>
      <c r="J38" s="346">
        <f t="shared" si="0"/>
        <v>1</v>
      </c>
      <c r="K38" s="346">
        <f t="shared" si="0"/>
        <v>0</v>
      </c>
      <c r="L38" s="346">
        <f t="shared" si="0"/>
        <v>0</v>
      </c>
      <c r="M38" s="346">
        <f t="shared" si="0"/>
        <v>0</v>
      </c>
      <c r="N38" s="345"/>
      <c r="O38" s="346">
        <f t="shared" si="1"/>
        <v>1</v>
      </c>
      <c r="P38" s="346">
        <f t="shared" si="1"/>
        <v>1</v>
      </c>
      <c r="Q38" s="346">
        <f t="shared" si="1"/>
        <v>1</v>
      </c>
      <c r="R38" s="346">
        <f t="shared" si="1"/>
        <v>0</v>
      </c>
      <c r="S38" s="346">
        <f t="shared" si="1"/>
        <v>0</v>
      </c>
      <c r="T38" s="346">
        <f t="shared" si="1"/>
        <v>0</v>
      </c>
      <c r="U38" s="345"/>
      <c r="V38" s="346">
        <f t="shared" si="2"/>
        <v>1</v>
      </c>
      <c r="W38" s="346">
        <f t="shared" si="2"/>
        <v>1</v>
      </c>
      <c r="X38" s="346">
        <f t="shared" si="2"/>
        <v>1</v>
      </c>
      <c r="Y38" s="346">
        <f t="shared" si="2"/>
        <v>0</v>
      </c>
      <c r="Z38" s="346">
        <f t="shared" si="2"/>
        <v>0</v>
      </c>
      <c r="AA38" s="346">
        <f t="shared" si="2"/>
        <v>0</v>
      </c>
      <c r="AB38" s="345"/>
      <c r="AC38" s="346">
        <f t="shared" si="3"/>
        <v>1</v>
      </c>
      <c r="AD38" s="346">
        <f t="shared" si="3"/>
        <v>1</v>
      </c>
      <c r="AE38" s="346">
        <f t="shared" si="3"/>
        <v>1</v>
      </c>
      <c r="AF38" s="346">
        <f t="shared" si="3"/>
        <v>0</v>
      </c>
      <c r="AG38" s="346">
        <f t="shared" si="3"/>
        <v>0</v>
      </c>
      <c r="AH38" s="346">
        <f t="shared" si="3"/>
        <v>0</v>
      </c>
      <c r="AI38" s="345"/>
      <c r="AJ38" s="346">
        <f t="shared" si="4"/>
        <v>0</v>
      </c>
      <c r="AK38" s="346">
        <f t="shared" si="4"/>
        <v>0</v>
      </c>
      <c r="AL38" s="346">
        <f t="shared" si="4"/>
        <v>0</v>
      </c>
      <c r="AM38" s="346">
        <f t="shared" si="4"/>
        <v>0</v>
      </c>
      <c r="AN38" s="346">
        <f t="shared" si="4"/>
        <v>0</v>
      </c>
      <c r="AO38" s="346">
        <f t="shared" si="4"/>
        <v>0</v>
      </c>
      <c r="AP38" s="345"/>
      <c r="AQ38" s="346">
        <f t="shared" si="5"/>
        <v>1</v>
      </c>
      <c r="AR38" s="346">
        <f t="shared" si="5"/>
        <v>1</v>
      </c>
      <c r="AS38" s="346">
        <f t="shared" si="5"/>
        <v>1</v>
      </c>
      <c r="AT38" s="346">
        <f t="shared" si="5"/>
        <v>0</v>
      </c>
      <c r="AU38" s="346">
        <f t="shared" si="5"/>
        <v>0</v>
      </c>
      <c r="AV38" s="346">
        <f t="shared" si="5"/>
        <v>0</v>
      </c>
      <c r="AW38" s="299"/>
      <c r="AX38" s="299"/>
    </row>
    <row r="39" spans="1:50" ht="14.25" hidden="1" x14ac:dyDescent="0.15">
      <c r="A39" s="299"/>
      <c r="B39" s="299"/>
      <c r="C39" s="299"/>
      <c r="D39" s="299"/>
      <c r="E39" s="299"/>
      <c r="F39" s="299"/>
      <c r="G39" s="345"/>
      <c r="H39" s="346">
        <f t="shared" si="0"/>
        <v>0</v>
      </c>
      <c r="I39" s="346">
        <f t="shared" si="0"/>
        <v>0</v>
      </c>
      <c r="J39" s="346">
        <f t="shared" si="0"/>
        <v>0</v>
      </c>
      <c r="K39" s="346">
        <f t="shared" si="0"/>
        <v>0</v>
      </c>
      <c r="L39" s="346">
        <f t="shared" si="0"/>
        <v>0</v>
      </c>
      <c r="M39" s="346">
        <f t="shared" si="0"/>
        <v>0</v>
      </c>
      <c r="N39" s="345"/>
      <c r="O39" s="346">
        <f t="shared" si="1"/>
        <v>0</v>
      </c>
      <c r="P39" s="346">
        <f t="shared" si="1"/>
        <v>0</v>
      </c>
      <c r="Q39" s="346">
        <f t="shared" si="1"/>
        <v>0</v>
      </c>
      <c r="R39" s="346">
        <f t="shared" si="1"/>
        <v>0</v>
      </c>
      <c r="S39" s="346">
        <f t="shared" si="1"/>
        <v>0</v>
      </c>
      <c r="T39" s="346">
        <f t="shared" si="1"/>
        <v>0</v>
      </c>
      <c r="U39" s="345"/>
      <c r="V39" s="346">
        <f t="shared" si="2"/>
        <v>0</v>
      </c>
      <c r="W39" s="346">
        <f t="shared" si="2"/>
        <v>0</v>
      </c>
      <c r="X39" s="346">
        <f t="shared" si="2"/>
        <v>0</v>
      </c>
      <c r="Y39" s="346">
        <f t="shared" si="2"/>
        <v>0</v>
      </c>
      <c r="Z39" s="346">
        <f t="shared" si="2"/>
        <v>0</v>
      </c>
      <c r="AA39" s="346">
        <f t="shared" si="2"/>
        <v>0</v>
      </c>
      <c r="AB39" s="345"/>
      <c r="AC39" s="346">
        <f t="shared" si="3"/>
        <v>0</v>
      </c>
      <c r="AD39" s="346">
        <f t="shared" si="3"/>
        <v>0</v>
      </c>
      <c r="AE39" s="346">
        <f t="shared" si="3"/>
        <v>0</v>
      </c>
      <c r="AF39" s="346">
        <f t="shared" si="3"/>
        <v>0</v>
      </c>
      <c r="AG39" s="346">
        <f t="shared" si="3"/>
        <v>0</v>
      </c>
      <c r="AH39" s="346">
        <f t="shared" si="3"/>
        <v>0</v>
      </c>
      <c r="AI39" s="345"/>
      <c r="AJ39" s="346">
        <f t="shared" si="4"/>
        <v>1</v>
      </c>
      <c r="AK39" s="346">
        <f t="shared" si="4"/>
        <v>1</v>
      </c>
      <c r="AL39" s="346">
        <f t="shared" si="4"/>
        <v>1</v>
      </c>
      <c r="AM39" s="346">
        <f t="shared" si="4"/>
        <v>0</v>
      </c>
      <c r="AN39" s="346">
        <f t="shared" si="4"/>
        <v>0</v>
      </c>
      <c r="AO39" s="346">
        <f t="shared" si="4"/>
        <v>0</v>
      </c>
      <c r="AP39" s="345"/>
      <c r="AQ39" s="346">
        <f t="shared" si="5"/>
        <v>0</v>
      </c>
      <c r="AR39" s="346">
        <f t="shared" si="5"/>
        <v>0</v>
      </c>
      <c r="AS39" s="346">
        <f t="shared" si="5"/>
        <v>0</v>
      </c>
      <c r="AT39" s="346">
        <f t="shared" si="5"/>
        <v>0</v>
      </c>
      <c r="AU39" s="346">
        <f t="shared" si="5"/>
        <v>0</v>
      </c>
      <c r="AV39" s="346">
        <f t="shared" si="5"/>
        <v>0</v>
      </c>
      <c r="AW39" s="299"/>
      <c r="AX39" s="299"/>
    </row>
    <row r="40" spans="1:50" ht="14.25" hidden="1" x14ac:dyDescent="0.15">
      <c r="A40" s="299"/>
      <c r="B40" s="299"/>
      <c r="C40" s="299"/>
      <c r="D40" s="299"/>
      <c r="E40" s="299"/>
      <c r="F40" s="299"/>
      <c r="G40" s="345"/>
      <c r="H40" s="346">
        <f t="shared" si="0"/>
        <v>0</v>
      </c>
      <c r="I40" s="346">
        <f t="shared" si="0"/>
        <v>0</v>
      </c>
      <c r="J40" s="346">
        <f t="shared" si="0"/>
        <v>0</v>
      </c>
      <c r="K40" s="346">
        <f t="shared" si="0"/>
        <v>0</v>
      </c>
      <c r="L40" s="346">
        <f t="shared" si="0"/>
        <v>0</v>
      </c>
      <c r="M40" s="346">
        <f t="shared" si="0"/>
        <v>0</v>
      </c>
      <c r="N40" s="345"/>
      <c r="O40" s="346">
        <f t="shared" si="1"/>
        <v>0</v>
      </c>
      <c r="P40" s="346">
        <f t="shared" si="1"/>
        <v>0</v>
      </c>
      <c r="Q40" s="346">
        <f t="shared" si="1"/>
        <v>0</v>
      </c>
      <c r="R40" s="346">
        <f t="shared" si="1"/>
        <v>0</v>
      </c>
      <c r="S40" s="346">
        <f t="shared" si="1"/>
        <v>0</v>
      </c>
      <c r="T40" s="346">
        <f t="shared" si="1"/>
        <v>0</v>
      </c>
      <c r="U40" s="345"/>
      <c r="V40" s="346">
        <f t="shared" si="2"/>
        <v>0</v>
      </c>
      <c r="W40" s="346">
        <f t="shared" si="2"/>
        <v>0</v>
      </c>
      <c r="X40" s="346">
        <f t="shared" si="2"/>
        <v>0</v>
      </c>
      <c r="Y40" s="346">
        <f t="shared" si="2"/>
        <v>0</v>
      </c>
      <c r="Z40" s="346">
        <f t="shared" si="2"/>
        <v>0</v>
      </c>
      <c r="AA40" s="346">
        <f t="shared" si="2"/>
        <v>0</v>
      </c>
      <c r="AB40" s="345"/>
      <c r="AC40" s="346">
        <f t="shared" si="3"/>
        <v>0</v>
      </c>
      <c r="AD40" s="346">
        <f t="shared" si="3"/>
        <v>0</v>
      </c>
      <c r="AE40" s="346">
        <f t="shared" si="3"/>
        <v>0</v>
      </c>
      <c r="AF40" s="346">
        <f t="shared" si="3"/>
        <v>0</v>
      </c>
      <c r="AG40" s="346">
        <f t="shared" si="3"/>
        <v>0</v>
      </c>
      <c r="AH40" s="346">
        <f t="shared" si="3"/>
        <v>0</v>
      </c>
      <c r="AI40" s="345"/>
      <c r="AJ40" s="346">
        <f t="shared" si="4"/>
        <v>0</v>
      </c>
      <c r="AK40" s="346">
        <f t="shared" si="4"/>
        <v>0</v>
      </c>
      <c r="AL40" s="346">
        <f t="shared" si="4"/>
        <v>0</v>
      </c>
      <c r="AM40" s="346">
        <f t="shared" si="4"/>
        <v>0</v>
      </c>
      <c r="AN40" s="346">
        <f t="shared" si="4"/>
        <v>0</v>
      </c>
      <c r="AO40" s="346">
        <f t="shared" si="4"/>
        <v>0</v>
      </c>
      <c r="AP40" s="345"/>
      <c r="AQ40" s="346">
        <f t="shared" si="5"/>
        <v>0</v>
      </c>
      <c r="AR40" s="346">
        <f t="shared" si="5"/>
        <v>0</v>
      </c>
      <c r="AS40" s="346">
        <f t="shared" si="5"/>
        <v>0</v>
      </c>
      <c r="AT40" s="346">
        <f t="shared" si="5"/>
        <v>0</v>
      </c>
      <c r="AU40" s="346">
        <f t="shared" si="5"/>
        <v>0</v>
      </c>
      <c r="AV40" s="346">
        <f t="shared" si="5"/>
        <v>0</v>
      </c>
      <c r="AW40" s="299"/>
      <c r="AX40" s="299"/>
    </row>
    <row r="41" spans="1:50" ht="14.25" hidden="1" x14ac:dyDescent="0.15">
      <c r="A41" s="299"/>
      <c r="B41" s="299"/>
      <c r="C41" s="299"/>
      <c r="D41" s="299"/>
      <c r="E41" s="299"/>
      <c r="F41" s="299"/>
      <c r="G41" s="345"/>
      <c r="H41" s="346">
        <f t="shared" si="0"/>
        <v>0</v>
      </c>
      <c r="I41" s="346">
        <f t="shared" si="0"/>
        <v>0</v>
      </c>
      <c r="J41" s="346">
        <f t="shared" si="0"/>
        <v>0</v>
      </c>
      <c r="K41" s="346">
        <f t="shared" si="0"/>
        <v>0</v>
      </c>
      <c r="L41" s="346">
        <f t="shared" si="0"/>
        <v>0</v>
      </c>
      <c r="M41" s="346">
        <f t="shared" si="0"/>
        <v>0</v>
      </c>
      <c r="N41" s="345"/>
      <c r="O41" s="346">
        <f t="shared" si="1"/>
        <v>0</v>
      </c>
      <c r="P41" s="346">
        <f t="shared" si="1"/>
        <v>0</v>
      </c>
      <c r="Q41" s="346">
        <f t="shared" si="1"/>
        <v>0</v>
      </c>
      <c r="R41" s="346">
        <f t="shared" si="1"/>
        <v>0</v>
      </c>
      <c r="S41" s="346">
        <f t="shared" si="1"/>
        <v>0</v>
      </c>
      <c r="T41" s="346">
        <f t="shared" si="1"/>
        <v>0</v>
      </c>
      <c r="U41" s="345"/>
      <c r="V41" s="346">
        <f t="shared" si="2"/>
        <v>0</v>
      </c>
      <c r="W41" s="346">
        <f t="shared" si="2"/>
        <v>0</v>
      </c>
      <c r="X41" s="346">
        <f t="shared" si="2"/>
        <v>0</v>
      </c>
      <c r="Y41" s="346">
        <f t="shared" si="2"/>
        <v>0</v>
      </c>
      <c r="Z41" s="346">
        <f t="shared" si="2"/>
        <v>0</v>
      </c>
      <c r="AA41" s="346">
        <f t="shared" si="2"/>
        <v>0</v>
      </c>
      <c r="AB41" s="345"/>
      <c r="AC41" s="346">
        <f t="shared" si="3"/>
        <v>0</v>
      </c>
      <c r="AD41" s="346">
        <f t="shared" si="3"/>
        <v>0</v>
      </c>
      <c r="AE41" s="346">
        <f t="shared" si="3"/>
        <v>0</v>
      </c>
      <c r="AF41" s="346">
        <f t="shared" si="3"/>
        <v>0</v>
      </c>
      <c r="AG41" s="346">
        <f t="shared" si="3"/>
        <v>0</v>
      </c>
      <c r="AH41" s="346">
        <f t="shared" si="3"/>
        <v>0</v>
      </c>
      <c r="AI41" s="345"/>
      <c r="AJ41" s="346">
        <f t="shared" si="4"/>
        <v>0</v>
      </c>
      <c r="AK41" s="346">
        <f t="shared" si="4"/>
        <v>0</v>
      </c>
      <c r="AL41" s="346">
        <f t="shared" si="4"/>
        <v>0</v>
      </c>
      <c r="AM41" s="346">
        <f t="shared" si="4"/>
        <v>0</v>
      </c>
      <c r="AN41" s="346">
        <f t="shared" si="4"/>
        <v>0</v>
      </c>
      <c r="AO41" s="346">
        <f t="shared" si="4"/>
        <v>0</v>
      </c>
      <c r="AP41" s="345"/>
      <c r="AQ41" s="346">
        <f t="shared" si="5"/>
        <v>0</v>
      </c>
      <c r="AR41" s="346">
        <f t="shared" si="5"/>
        <v>0</v>
      </c>
      <c r="AS41" s="346">
        <f t="shared" si="5"/>
        <v>0</v>
      </c>
      <c r="AT41" s="346">
        <f t="shared" si="5"/>
        <v>0</v>
      </c>
      <c r="AU41" s="346">
        <f t="shared" si="5"/>
        <v>0</v>
      </c>
      <c r="AV41" s="346">
        <f t="shared" si="5"/>
        <v>0</v>
      </c>
      <c r="AW41" s="299"/>
      <c r="AX41" s="299"/>
    </row>
    <row r="42" spans="1:50" ht="14.25" hidden="1" x14ac:dyDescent="0.15">
      <c r="A42" s="299"/>
      <c r="B42" s="299"/>
      <c r="C42" s="299"/>
      <c r="D42" s="299"/>
      <c r="E42" s="299"/>
      <c r="F42" s="299"/>
      <c r="G42" s="345"/>
      <c r="H42" s="346">
        <f t="shared" si="0"/>
        <v>1</v>
      </c>
      <c r="I42" s="346">
        <f t="shared" si="0"/>
        <v>1</v>
      </c>
      <c r="J42" s="346">
        <f t="shared" si="0"/>
        <v>1</v>
      </c>
      <c r="K42" s="346">
        <f t="shared" si="0"/>
        <v>0</v>
      </c>
      <c r="L42" s="346">
        <f t="shared" si="0"/>
        <v>0</v>
      </c>
      <c r="M42" s="346">
        <f t="shared" si="0"/>
        <v>0</v>
      </c>
      <c r="N42" s="345"/>
      <c r="O42" s="346">
        <f t="shared" si="1"/>
        <v>1</v>
      </c>
      <c r="P42" s="346">
        <f t="shared" si="1"/>
        <v>1</v>
      </c>
      <c r="Q42" s="346">
        <f t="shared" si="1"/>
        <v>1</v>
      </c>
      <c r="R42" s="346">
        <f t="shared" si="1"/>
        <v>0</v>
      </c>
      <c r="S42" s="346">
        <f t="shared" si="1"/>
        <v>0</v>
      </c>
      <c r="T42" s="346">
        <f t="shared" si="1"/>
        <v>0</v>
      </c>
      <c r="U42" s="345"/>
      <c r="V42" s="346">
        <f t="shared" si="2"/>
        <v>1</v>
      </c>
      <c r="W42" s="346">
        <f t="shared" si="2"/>
        <v>1</v>
      </c>
      <c r="X42" s="346">
        <f t="shared" si="2"/>
        <v>1</v>
      </c>
      <c r="Y42" s="346">
        <f t="shared" si="2"/>
        <v>0</v>
      </c>
      <c r="Z42" s="346">
        <f t="shared" si="2"/>
        <v>0</v>
      </c>
      <c r="AA42" s="346">
        <f t="shared" si="2"/>
        <v>0</v>
      </c>
      <c r="AB42" s="345"/>
      <c r="AC42" s="346">
        <f t="shared" si="3"/>
        <v>1</v>
      </c>
      <c r="AD42" s="346">
        <f t="shared" si="3"/>
        <v>1</v>
      </c>
      <c r="AE42" s="346">
        <f t="shared" si="3"/>
        <v>1</v>
      </c>
      <c r="AF42" s="346">
        <f t="shared" si="3"/>
        <v>0</v>
      </c>
      <c r="AG42" s="346">
        <f t="shared" si="3"/>
        <v>0</v>
      </c>
      <c r="AH42" s="346">
        <f t="shared" si="3"/>
        <v>0</v>
      </c>
      <c r="AI42" s="345"/>
      <c r="AJ42" s="346">
        <f t="shared" si="4"/>
        <v>0</v>
      </c>
      <c r="AK42" s="346">
        <f t="shared" si="4"/>
        <v>0</v>
      </c>
      <c r="AL42" s="346">
        <f t="shared" si="4"/>
        <v>0</v>
      </c>
      <c r="AM42" s="346">
        <f t="shared" si="4"/>
        <v>0</v>
      </c>
      <c r="AN42" s="346">
        <f t="shared" si="4"/>
        <v>0</v>
      </c>
      <c r="AO42" s="346">
        <f t="shared" si="4"/>
        <v>0</v>
      </c>
      <c r="AP42" s="345"/>
      <c r="AQ42" s="346">
        <f t="shared" si="5"/>
        <v>1</v>
      </c>
      <c r="AR42" s="346">
        <f t="shared" si="5"/>
        <v>1</v>
      </c>
      <c r="AS42" s="346">
        <f t="shared" si="5"/>
        <v>1</v>
      </c>
      <c r="AT42" s="346">
        <f t="shared" si="5"/>
        <v>0</v>
      </c>
      <c r="AU42" s="346">
        <f t="shared" si="5"/>
        <v>0</v>
      </c>
      <c r="AV42" s="346">
        <f t="shared" si="5"/>
        <v>0</v>
      </c>
      <c r="AW42" s="299"/>
      <c r="AX42" s="299"/>
    </row>
    <row r="43" spans="1:50" hidden="1" x14ac:dyDescent="0.15">
      <c r="A43" s="299"/>
      <c r="B43" s="299"/>
      <c r="C43" s="299"/>
      <c r="D43" s="299"/>
      <c r="E43" s="299"/>
      <c r="F43" s="299"/>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299"/>
      <c r="AX43" s="299"/>
    </row>
    <row r="44" spans="1:50" hidden="1" x14ac:dyDescent="0.15">
      <c r="A44" s="299"/>
      <c r="B44" s="299"/>
      <c r="C44" s="299"/>
      <c r="D44" s="299"/>
      <c r="E44" s="299"/>
      <c r="F44" s="299"/>
      <c r="G44" s="775">
        <f>G25</f>
        <v>1</v>
      </c>
      <c r="H44" s="775"/>
      <c r="I44" s="776">
        <f>IF(I25="",0,I25)</f>
        <v>1</v>
      </c>
      <c r="J44" s="776"/>
      <c r="K44" s="776"/>
      <c r="L44" s="776"/>
      <c r="M44" s="776"/>
      <c r="N44" s="777">
        <f>IF(N25="",0,N25)</f>
        <v>1</v>
      </c>
      <c r="O44" s="777"/>
      <c r="P44" s="772">
        <f>IF(P25="",0,P25)</f>
        <v>0</v>
      </c>
      <c r="Q44" s="772"/>
      <c r="R44" s="772"/>
      <c r="S44" s="772"/>
      <c r="T44" s="772"/>
      <c r="U44" s="773">
        <f>IF(U25="",0,U25)</f>
        <v>0</v>
      </c>
      <c r="V44" s="773"/>
      <c r="W44" s="774">
        <f>IF(W25="",0,W25)</f>
        <v>0</v>
      </c>
      <c r="X44" s="774"/>
      <c r="Y44" s="774"/>
      <c r="Z44" s="774"/>
      <c r="AA44" s="774"/>
      <c r="AB44" s="775">
        <f>AB25</f>
        <v>0.93500000000000005</v>
      </c>
      <c r="AC44" s="775"/>
      <c r="AD44" s="776">
        <f>IF(AD25="",0,AD25)</f>
        <v>0.93500000000000005</v>
      </c>
      <c r="AE44" s="776"/>
      <c r="AF44" s="776"/>
      <c r="AG44" s="776"/>
      <c r="AH44" s="776"/>
      <c r="AI44" s="777">
        <f>IF(AI25="",0,AI25)</f>
        <v>0.93500000000000005</v>
      </c>
      <c r="AJ44" s="777"/>
      <c r="AK44" s="772">
        <f>IF(AK25="",0,AK25)</f>
        <v>0</v>
      </c>
      <c r="AL44" s="772"/>
      <c r="AM44" s="772"/>
      <c r="AN44" s="772"/>
      <c r="AO44" s="772"/>
      <c r="AP44" s="773">
        <f>IF(AP25="",0,AP25)</f>
        <v>0</v>
      </c>
      <c r="AQ44" s="773"/>
      <c r="AR44" s="774">
        <f>IF(AR25="",0,AR25)</f>
        <v>0</v>
      </c>
      <c r="AS44" s="774"/>
      <c r="AT44" s="774"/>
      <c r="AU44" s="774"/>
      <c r="AV44" s="774"/>
      <c r="AW44" s="299"/>
      <c r="AX44" s="299"/>
    </row>
    <row r="45" spans="1:50" hidden="1" x14ac:dyDescent="0.15">
      <c r="A45" s="299"/>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row>
  </sheetData>
  <mergeCells count="141">
    <mergeCell ref="AK44:AO44"/>
    <mergeCell ref="AP44:AQ44"/>
    <mergeCell ref="AR44:AV44"/>
    <mergeCell ref="G44:H44"/>
    <mergeCell ref="I44:M44"/>
    <mergeCell ref="N44:O44"/>
    <mergeCell ref="P44:T44"/>
    <mergeCell ref="U44:V44"/>
    <mergeCell ref="W44:AA44"/>
    <mergeCell ref="AB44:AC44"/>
    <mergeCell ref="AD44:AH44"/>
    <mergeCell ref="AI44:AJ44"/>
    <mergeCell ref="AI25:AJ25"/>
    <mergeCell ref="AK25:AO25"/>
    <mergeCell ref="AP25:AQ25"/>
    <mergeCell ref="AR25:AV25"/>
    <mergeCell ref="AW25:AW26"/>
    <mergeCell ref="G26:AO26"/>
    <mergeCell ref="AP26:AV26"/>
    <mergeCell ref="AC27:AD27"/>
    <mergeCell ref="AE27:AF27"/>
    <mergeCell ref="AG27:AH27"/>
    <mergeCell ref="H27:I27"/>
    <mergeCell ref="J27:K27"/>
    <mergeCell ref="L27:M27"/>
    <mergeCell ref="O27:P27"/>
    <mergeCell ref="Q27:R27"/>
    <mergeCell ref="S27:T27"/>
    <mergeCell ref="AJ27:AK27"/>
    <mergeCell ref="AL27:AM27"/>
    <mergeCell ref="AN27:AO27"/>
    <mergeCell ref="AP27:AQ27"/>
    <mergeCell ref="AR27:AV27"/>
    <mergeCell ref="AW27:AW28"/>
    <mergeCell ref="D28:AV28"/>
    <mergeCell ref="V27:W27"/>
    <mergeCell ref="D25:E27"/>
    <mergeCell ref="G25:H25"/>
    <mergeCell ref="I25:M25"/>
    <mergeCell ref="N25:O25"/>
    <mergeCell ref="P25:T25"/>
    <mergeCell ref="U25:V25"/>
    <mergeCell ref="W25:AA25"/>
    <mergeCell ref="AB25:AC25"/>
    <mergeCell ref="AD25:AH25"/>
    <mergeCell ref="X27:Y27"/>
    <mergeCell ref="Z27:AA27"/>
    <mergeCell ref="P24:T24"/>
    <mergeCell ref="U24:V24"/>
    <mergeCell ref="W24:AA24"/>
    <mergeCell ref="AB24:AC24"/>
    <mergeCell ref="AD24:AH24"/>
    <mergeCell ref="AI24:AJ24"/>
    <mergeCell ref="AK24:AO24"/>
    <mergeCell ref="AP24:AQ24"/>
    <mergeCell ref="AR24:AV24"/>
    <mergeCell ref="Y22:AA22"/>
    <mergeCell ref="AC22:AE22"/>
    <mergeCell ref="AF22:AH22"/>
    <mergeCell ref="AJ22:AL22"/>
    <mergeCell ref="AM22:AO22"/>
    <mergeCell ref="AQ22:AS22"/>
    <mergeCell ref="AT22:AV22"/>
    <mergeCell ref="D23:D24"/>
    <mergeCell ref="H23:J23"/>
    <mergeCell ref="K23:M23"/>
    <mergeCell ref="O23:Q23"/>
    <mergeCell ref="R23:T23"/>
    <mergeCell ref="V23:X23"/>
    <mergeCell ref="Y23:AA23"/>
    <mergeCell ref="AC23:AE23"/>
    <mergeCell ref="AF23:AH23"/>
    <mergeCell ref="AJ23:AL23"/>
    <mergeCell ref="AM23:AO23"/>
    <mergeCell ref="AQ23:AS23"/>
    <mergeCell ref="AT23:AV23"/>
    <mergeCell ref="E24:F24"/>
    <mergeCell ref="G24:H24"/>
    <mergeCell ref="I24:M24"/>
    <mergeCell ref="N24:O24"/>
    <mergeCell ref="D10:D13"/>
    <mergeCell ref="E10:F10"/>
    <mergeCell ref="E11:F11"/>
    <mergeCell ref="E12:F12"/>
    <mergeCell ref="B13:B15"/>
    <mergeCell ref="E13:F13"/>
    <mergeCell ref="D14:D17"/>
    <mergeCell ref="E14:F14"/>
    <mergeCell ref="E15:F15"/>
    <mergeCell ref="B16:B28"/>
    <mergeCell ref="E16:F16"/>
    <mergeCell ref="E17:F17"/>
    <mergeCell ref="D18:D21"/>
    <mergeCell ref="E18:F18"/>
    <mergeCell ref="E19:F19"/>
    <mergeCell ref="E20:F20"/>
    <mergeCell ref="E21:F21"/>
    <mergeCell ref="E22:F23"/>
    <mergeCell ref="B2:B12"/>
    <mergeCell ref="C2:C28"/>
    <mergeCell ref="D2:T2"/>
    <mergeCell ref="H22:J22"/>
    <mergeCell ref="K22:M22"/>
    <mergeCell ref="O22:Q22"/>
    <mergeCell ref="D7:D8"/>
    <mergeCell ref="E7:F7"/>
    <mergeCell ref="G7:M8"/>
    <mergeCell ref="N7:T7"/>
    <mergeCell ref="U7:AA7"/>
    <mergeCell ref="AB7:AH7"/>
    <mergeCell ref="AI7:AO7"/>
    <mergeCell ref="AP7:AV7"/>
    <mergeCell ref="N8:T8"/>
    <mergeCell ref="U8:AA8"/>
    <mergeCell ref="AB8:AH8"/>
    <mergeCell ref="AI8:AO8"/>
    <mergeCell ref="AP8:AV8"/>
    <mergeCell ref="U2:AV2"/>
    <mergeCell ref="AW2:AW24"/>
    <mergeCell ref="G3:AA3"/>
    <mergeCell ref="AB3:AV3"/>
    <mergeCell ref="G4:M4"/>
    <mergeCell ref="N4:T4"/>
    <mergeCell ref="U4:AA4"/>
    <mergeCell ref="AB4:AH4"/>
    <mergeCell ref="AI4:AO4"/>
    <mergeCell ref="AP4:AV4"/>
    <mergeCell ref="G5:M5"/>
    <mergeCell ref="N5:T5"/>
    <mergeCell ref="U5:AA5"/>
    <mergeCell ref="AB5:AH5"/>
    <mergeCell ref="AI5:AO5"/>
    <mergeCell ref="AP5:AV5"/>
    <mergeCell ref="G6:M6"/>
    <mergeCell ref="N6:T6"/>
    <mergeCell ref="U6:AA6"/>
    <mergeCell ref="AB6:AH6"/>
    <mergeCell ref="AI6:AO6"/>
    <mergeCell ref="AP6:AV6"/>
    <mergeCell ref="R22:T22"/>
    <mergeCell ref="V22:X22"/>
  </mergeCells>
  <phoneticPr fontId="53"/>
  <conditionalFormatting sqref="AJ10:AO21 H10:M21 O10:T21 V10:AA21 AQ10:AV21 AC10:AH21">
    <cfRule type="cellIs" dxfId="4" priority="3" stopIfTrue="1" operator="equal">
      <formula>"※"</formula>
    </cfRule>
  </conditionalFormatting>
  <conditionalFormatting sqref="F27">
    <cfRule type="cellIs" dxfId="3" priority="2" stopIfTrue="1" operator="notEqual">
      <formula>"※"</formula>
    </cfRule>
  </conditionalFormatting>
  <conditionalFormatting sqref="AW27:AW28">
    <cfRule type="cellIs" dxfId="2" priority="1" stopIfTrue="1" operator="notEqual">
      <formula>0</formula>
    </cfRule>
  </conditionalFormatting>
  <dataValidations count="2">
    <dataValidation type="list" allowBlank="1" showInputMessage="1" showErrorMessage="1" sqref="F27" xr:uid="{00000000-0002-0000-0900-000000000000}">
      <formula1>"※,1,2,3,4,5,6"</formula1>
    </dataValidation>
    <dataValidation type="list" allowBlank="1" showInputMessage="1" showErrorMessage="1" sqref="AQ10:AV21 V10:AA21 H10:M21 O10:T21 AJ10:AO21 AC10:AH21" xr:uid="{00000000-0002-0000-0900-000001000000}">
      <formula1>",※,1,○,●,ν,"</formula1>
    </dataValidation>
  </dataValidations>
  <pageMargins left="0.78740157480314965" right="0.78740157480314965" top="0.78740157480314965" bottom="0.78740157480314965"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vt:lpstr>
      <vt:lpstr>P1</vt:lpstr>
      <vt:lpstr>P2</vt:lpstr>
      <vt:lpstr>P3</vt:lpstr>
      <vt:lpstr>P4</vt:lpstr>
      <vt:lpstr>P5</vt:lpstr>
      <vt:lpstr>P6</vt:lpstr>
      <vt:lpstr>P7</vt:lpstr>
      <vt:lpstr>経年指標</vt:lpstr>
      <vt:lpstr>形状指標</vt:lpstr>
      <vt:lpstr>フローチャート</vt:lpstr>
      <vt:lpstr>現行基準確認</vt:lpstr>
      <vt:lpstr>'P1'!Print_Area</vt:lpstr>
      <vt:lpstr>'P2'!Print_Area</vt:lpstr>
      <vt:lpstr>'P3'!Print_Area</vt:lpstr>
      <vt:lpstr>'P4'!Print_Area</vt:lpstr>
      <vt:lpstr>'P5'!Print_Area</vt:lpstr>
      <vt:lpstr>'P6'!Print_Area</vt:lpstr>
      <vt:lpstr>'P7'!Print_Area</vt:lpstr>
      <vt:lpstr>フローチャート!Print_Area</vt:lpstr>
      <vt:lpstr>形状指標!Print_Area</vt:lpstr>
      <vt:lpstr>経年指標!Print_Area</vt:lpstr>
      <vt:lpstr>現行基準確認!Print_Area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新谷 二郎</dc:creator>
  <cp:lastModifiedBy>kakimoto</cp:lastModifiedBy>
  <cp:lastPrinted>2018-05-16T04:23:13Z</cp:lastPrinted>
  <dcterms:created xsi:type="dcterms:W3CDTF">2011-03-17T06:22:57Z</dcterms:created>
  <dcterms:modified xsi:type="dcterms:W3CDTF">2018-05-16T04:24:39Z</dcterms:modified>
</cp:coreProperties>
</file>